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115" windowHeight="7245" activeTab="2"/>
  </bookViews>
  <sheets>
    <sheet name="Men's Si Main 24&amp;32" sheetId="1" r:id="rId1"/>
    <sheet name="Ladies Si Main 24&amp;32" sheetId="2" r:id="rId2"/>
    <sheet name="Men's Do Main 16" sheetId="3" r:id="rId3"/>
    <sheet name="Ladies' Do Main 16" sheetId="4" r:id="rId4"/>
    <sheet name="MIX Do Main 16 (2)" sheetId="10" r:id="rId5"/>
    <sheet name="MIX Do Main 16" sheetId="7" r:id="rId6"/>
    <sheet name="VET SINGLES" sheetId="9" r:id="rId7"/>
  </sheets>
  <externalReferences>
    <externalReference r:id="rId8"/>
    <externalReference r:id="rId9"/>
  </externalReferences>
  <definedNames>
    <definedName name="_Order1" hidden="1">255</definedName>
    <definedName name="Combo_MD" localSheetId="3" hidden="1">{"'Sheet5'!$A$1:$F$68"}</definedName>
    <definedName name="Combo_MD" localSheetId="1" hidden="1">{"'Sheet5'!$A$1:$F$68"}</definedName>
    <definedName name="Combo_MD" localSheetId="2" hidden="1">{"'Sheet5'!$A$1:$F$68"}</definedName>
    <definedName name="Combo_MD" localSheetId="5" hidden="1">{"'Sheet5'!$A$1:$F$68"}</definedName>
    <definedName name="Combo_MD" localSheetId="4" hidden="1">{"'Sheet5'!$A$1:$F$68"}</definedName>
    <definedName name="Combo_MD" localSheetId="6" hidden="1">{"'Sheet5'!$A$1:$F$68"}</definedName>
    <definedName name="Combo_MD" hidden="1">{"'Sheet5'!$A$1:$F$68"}</definedName>
    <definedName name="Combo_QD_32" localSheetId="3" hidden="1">{"'Sheet5'!$A$1:$F$68"}</definedName>
    <definedName name="Combo_QD_32" localSheetId="1" hidden="1">{"'Sheet5'!$A$1:$F$68"}</definedName>
    <definedName name="Combo_QD_32" localSheetId="2" hidden="1">{"'Sheet5'!$A$1:$F$68"}</definedName>
    <definedName name="Combo_QD_32" localSheetId="5" hidden="1">{"'Sheet5'!$A$1:$F$68"}</definedName>
    <definedName name="Combo_QD_32" localSheetId="4" hidden="1">{"'Sheet5'!$A$1:$F$68"}</definedName>
    <definedName name="Combo_QD_32" localSheetId="6" hidden="1">{"'Sheet5'!$A$1:$F$68"}</definedName>
    <definedName name="Combo_QD_32" hidden="1">{"'Sheet5'!$A$1:$F$68"}</definedName>
    <definedName name="Combo_Qual" localSheetId="3" hidden="1">{"'Sheet5'!$A$1:$F$68"}</definedName>
    <definedName name="Combo_Qual" localSheetId="1" hidden="1">{"'Sheet5'!$A$1:$F$68"}</definedName>
    <definedName name="Combo_Qual" localSheetId="2" hidden="1">{"'Sheet5'!$A$1:$F$68"}</definedName>
    <definedName name="Combo_Qual" localSheetId="5" hidden="1">{"'Sheet5'!$A$1:$F$68"}</definedName>
    <definedName name="Combo_Qual" localSheetId="4" hidden="1">{"'Sheet5'!$A$1:$F$68"}</definedName>
    <definedName name="Combo_Qual" localSheetId="6" hidden="1">{"'Sheet5'!$A$1:$F$68"}</definedName>
    <definedName name="Combo_Qual" hidden="1">{"'Sheet5'!$A$1:$F$68"}</definedName>
    <definedName name="Combo_Qual_128_8" localSheetId="3" hidden="1">{"'Sheet5'!$A$1:$F$68"}</definedName>
    <definedName name="Combo_Qual_128_8" localSheetId="1" hidden="1">{"'Sheet5'!$A$1:$F$68"}</definedName>
    <definedName name="Combo_Qual_128_8" localSheetId="2" hidden="1">{"'Sheet5'!$A$1:$F$68"}</definedName>
    <definedName name="Combo_Qual_128_8" localSheetId="5" hidden="1">{"'Sheet5'!$A$1:$F$68"}</definedName>
    <definedName name="Combo_Qual_128_8" localSheetId="4" hidden="1">{"'Sheet5'!$A$1:$F$68"}</definedName>
    <definedName name="Combo_Qual_128_8" localSheetId="6" hidden="1">{"'Sheet5'!$A$1:$F$68"}</definedName>
    <definedName name="Combo_Qual_128_8" hidden="1">{"'Sheet5'!$A$1:$F$68"}</definedName>
    <definedName name="Combo_Qual_64_8" localSheetId="3" hidden="1">{"'Sheet5'!$A$1:$F$68"}</definedName>
    <definedName name="Combo_Qual_64_8" localSheetId="1" hidden="1">{"'Sheet5'!$A$1:$F$68"}</definedName>
    <definedName name="Combo_Qual_64_8" localSheetId="2" hidden="1">{"'Sheet5'!$A$1:$F$68"}</definedName>
    <definedName name="Combo_Qual_64_8" localSheetId="5" hidden="1">{"'Sheet5'!$A$1:$F$68"}</definedName>
    <definedName name="Combo_Qual_64_8" localSheetId="4" hidden="1">{"'Sheet5'!$A$1:$F$68"}</definedName>
    <definedName name="Combo_Qual_64_8" localSheetId="6" hidden="1">{"'Sheet5'!$A$1:$F$68"}</definedName>
    <definedName name="Combo_Qual_64_8" hidden="1">{"'Sheet5'!$A$1:$F$68"}</definedName>
    <definedName name="Combo2" localSheetId="3" hidden="1">{"'Sheet5'!$A$1:$F$68"}</definedName>
    <definedName name="Combo2" localSheetId="1" hidden="1">{"'Sheet5'!$A$1:$F$68"}</definedName>
    <definedName name="Combo2" localSheetId="2" hidden="1">{"'Sheet5'!$A$1:$F$68"}</definedName>
    <definedName name="Combo2" localSheetId="5" hidden="1">{"'Sheet5'!$A$1:$F$68"}</definedName>
    <definedName name="Combo2" localSheetId="4" hidden="1">{"'Sheet5'!$A$1:$F$68"}</definedName>
    <definedName name="Combo2" localSheetId="6" hidden="1">{"'Sheet5'!$A$1:$F$68"}</definedName>
    <definedName name="Combo2" hidden="1">{"'Sheet5'!$A$1:$F$68"}</definedName>
    <definedName name="Draw1" localSheetId="3" hidden="1">{"'Sheet5'!$A$1:$F$68"}</definedName>
    <definedName name="Draw1" localSheetId="1" hidden="1">{"'Sheet5'!$A$1:$F$68"}</definedName>
    <definedName name="Draw1" localSheetId="2" hidden="1">{"'Sheet5'!$A$1:$F$68"}</definedName>
    <definedName name="Draw1" localSheetId="5" hidden="1">{"'Sheet5'!$A$1:$F$68"}</definedName>
    <definedName name="Draw1" localSheetId="4" hidden="1">{"'Sheet5'!$A$1:$F$68"}</definedName>
    <definedName name="Draw1" localSheetId="6" hidden="1">{"'Sheet5'!$A$1:$F$68"}</definedName>
    <definedName name="Draw1" hidden="1">{"'Sheet5'!$A$1:$F$68"}</definedName>
    <definedName name="Draw10" localSheetId="3" hidden="1">{"'Sheet5'!$A$1:$F$68"}</definedName>
    <definedName name="Draw10" localSheetId="1" hidden="1">{"'Sheet5'!$A$1:$F$68"}</definedName>
    <definedName name="Draw10" localSheetId="2" hidden="1">{"'Sheet5'!$A$1:$F$68"}</definedName>
    <definedName name="Draw10" localSheetId="5" hidden="1">{"'Sheet5'!$A$1:$F$68"}</definedName>
    <definedName name="Draw10" localSheetId="4" hidden="1">{"'Sheet5'!$A$1:$F$68"}</definedName>
    <definedName name="Draw10" localSheetId="6" hidden="1">{"'Sheet5'!$A$1:$F$68"}</definedName>
    <definedName name="Draw10" hidden="1">{"'Sheet5'!$A$1:$F$68"}</definedName>
    <definedName name="Draw11" localSheetId="3" hidden="1">{"'Sheet5'!$A$1:$F$68"}</definedName>
    <definedName name="Draw11" localSheetId="1" hidden="1">{"'Sheet5'!$A$1:$F$68"}</definedName>
    <definedName name="Draw11" localSheetId="2" hidden="1">{"'Sheet5'!$A$1:$F$68"}</definedName>
    <definedName name="Draw11" localSheetId="5" hidden="1">{"'Sheet5'!$A$1:$F$68"}</definedName>
    <definedName name="Draw11" localSheetId="4" hidden="1">{"'Sheet5'!$A$1:$F$68"}</definedName>
    <definedName name="Draw11" localSheetId="6" hidden="1">{"'Sheet5'!$A$1:$F$68"}</definedName>
    <definedName name="Draw11" hidden="1">{"'Sheet5'!$A$1:$F$68"}</definedName>
    <definedName name="Draw12" localSheetId="3" hidden="1">{"'Sheet5'!$A$1:$F$68"}</definedName>
    <definedName name="Draw12" localSheetId="1" hidden="1">{"'Sheet5'!$A$1:$F$68"}</definedName>
    <definedName name="Draw12" localSheetId="2" hidden="1">{"'Sheet5'!$A$1:$F$68"}</definedName>
    <definedName name="Draw12" localSheetId="5" hidden="1">{"'Sheet5'!$A$1:$F$68"}</definedName>
    <definedName name="Draw12" localSheetId="4" hidden="1">{"'Sheet5'!$A$1:$F$68"}</definedName>
    <definedName name="Draw12" localSheetId="6" hidden="1">{"'Sheet5'!$A$1:$F$68"}</definedName>
    <definedName name="Draw12" hidden="1">{"'Sheet5'!$A$1:$F$68"}</definedName>
    <definedName name="Draw13" localSheetId="3" hidden="1">{"'Sheet5'!$A$1:$F$68"}</definedName>
    <definedName name="Draw13" localSheetId="1" hidden="1">{"'Sheet5'!$A$1:$F$68"}</definedName>
    <definedName name="Draw13" localSheetId="2" hidden="1">{"'Sheet5'!$A$1:$F$68"}</definedName>
    <definedName name="Draw13" localSheetId="5" hidden="1">{"'Sheet5'!$A$1:$F$68"}</definedName>
    <definedName name="Draw13" localSheetId="4" hidden="1">{"'Sheet5'!$A$1:$F$68"}</definedName>
    <definedName name="Draw13" localSheetId="6" hidden="1">{"'Sheet5'!$A$1:$F$68"}</definedName>
    <definedName name="Draw13" hidden="1">{"'Sheet5'!$A$1:$F$68"}</definedName>
    <definedName name="Draw14" localSheetId="3" hidden="1">{"'Sheet5'!$A$1:$F$68"}</definedName>
    <definedName name="Draw14" localSheetId="1" hidden="1">{"'Sheet5'!$A$1:$F$68"}</definedName>
    <definedName name="Draw14" localSheetId="2" hidden="1">{"'Sheet5'!$A$1:$F$68"}</definedName>
    <definedName name="Draw14" localSheetId="5" hidden="1">{"'Sheet5'!$A$1:$F$68"}</definedName>
    <definedName name="Draw14" localSheetId="4" hidden="1">{"'Sheet5'!$A$1:$F$68"}</definedName>
    <definedName name="Draw14" localSheetId="6" hidden="1">{"'Sheet5'!$A$1:$F$68"}</definedName>
    <definedName name="Draw14" hidden="1">{"'Sheet5'!$A$1:$F$68"}</definedName>
    <definedName name="Draw15" localSheetId="3" hidden="1">{"'Sheet5'!$A$1:$F$68"}</definedName>
    <definedName name="Draw15" localSheetId="1" hidden="1">{"'Sheet5'!$A$1:$F$68"}</definedName>
    <definedName name="Draw15" localSheetId="2" hidden="1">{"'Sheet5'!$A$1:$F$68"}</definedName>
    <definedName name="Draw15" localSheetId="5" hidden="1">{"'Sheet5'!$A$1:$F$68"}</definedName>
    <definedName name="Draw15" localSheetId="4" hidden="1">{"'Sheet5'!$A$1:$F$68"}</definedName>
    <definedName name="Draw15" localSheetId="6" hidden="1">{"'Sheet5'!$A$1:$F$68"}</definedName>
    <definedName name="Draw15" hidden="1">{"'Sheet5'!$A$1:$F$68"}</definedName>
    <definedName name="Draw16" localSheetId="3" hidden="1">{"'Sheet5'!$A$1:$F$68"}</definedName>
    <definedName name="Draw16" localSheetId="1" hidden="1">{"'Sheet5'!$A$1:$F$68"}</definedName>
    <definedName name="Draw16" localSheetId="2" hidden="1">{"'Sheet5'!$A$1:$F$68"}</definedName>
    <definedName name="Draw16" localSheetId="5" hidden="1">{"'Sheet5'!$A$1:$F$68"}</definedName>
    <definedName name="Draw16" localSheetId="4" hidden="1">{"'Sheet5'!$A$1:$F$68"}</definedName>
    <definedName name="Draw16" localSheetId="6" hidden="1">{"'Sheet5'!$A$1:$F$68"}</definedName>
    <definedName name="Draw16" hidden="1">{"'Sheet5'!$A$1:$F$68"}</definedName>
    <definedName name="Draw17" localSheetId="3" hidden="1">{"'Sheet5'!$A$1:$F$68"}</definedName>
    <definedName name="Draw17" localSheetId="1" hidden="1">{"'Sheet5'!$A$1:$F$68"}</definedName>
    <definedName name="Draw17" localSheetId="2" hidden="1">{"'Sheet5'!$A$1:$F$68"}</definedName>
    <definedName name="Draw17" localSheetId="5" hidden="1">{"'Sheet5'!$A$1:$F$68"}</definedName>
    <definedName name="Draw17" localSheetId="4" hidden="1">{"'Sheet5'!$A$1:$F$68"}</definedName>
    <definedName name="Draw17" localSheetId="6" hidden="1">{"'Sheet5'!$A$1:$F$68"}</definedName>
    <definedName name="Draw17" hidden="1">{"'Sheet5'!$A$1:$F$68"}</definedName>
    <definedName name="Draw18" localSheetId="3" hidden="1">{"'Sheet5'!$A$1:$F$68"}</definedName>
    <definedName name="Draw18" localSheetId="1" hidden="1">{"'Sheet5'!$A$1:$F$68"}</definedName>
    <definedName name="Draw18" localSheetId="2" hidden="1">{"'Sheet5'!$A$1:$F$68"}</definedName>
    <definedName name="Draw18" localSheetId="5" hidden="1">{"'Sheet5'!$A$1:$F$68"}</definedName>
    <definedName name="Draw18" localSheetId="4" hidden="1">{"'Sheet5'!$A$1:$F$68"}</definedName>
    <definedName name="Draw18" localSheetId="6" hidden="1">{"'Sheet5'!$A$1:$F$68"}</definedName>
    <definedName name="Draw18" hidden="1">{"'Sheet5'!$A$1:$F$68"}</definedName>
    <definedName name="Draw2" localSheetId="3" hidden="1">{"'Sheet5'!$A$1:$F$68"}</definedName>
    <definedName name="Draw2" localSheetId="1" hidden="1">{"'Sheet5'!$A$1:$F$68"}</definedName>
    <definedName name="Draw2" localSheetId="2" hidden="1">{"'Sheet5'!$A$1:$F$68"}</definedName>
    <definedName name="Draw2" localSheetId="5" hidden="1">{"'Sheet5'!$A$1:$F$68"}</definedName>
    <definedName name="Draw2" localSheetId="4" hidden="1">{"'Sheet5'!$A$1:$F$68"}</definedName>
    <definedName name="Draw2" localSheetId="6" hidden="1">{"'Sheet5'!$A$1:$F$68"}</definedName>
    <definedName name="Draw2" hidden="1">{"'Sheet5'!$A$1:$F$68"}</definedName>
    <definedName name="Draw3" localSheetId="3" hidden="1">{"'Sheet5'!$A$1:$F$68"}</definedName>
    <definedName name="Draw3" localSheetId="1" hidden="1">{"'Sheet5'!$A$1:$F$68"}</definedName>
    <definedName name="Draw3" localSheetId="2" hidden="1">{"'Sheet5'!$A$1:$F$68"}</definedName>
    <definedName name="Draw3" localSheetId="5" hidden="1">{"'Sheet5'!$A$1:$F$68"}</definedName>
    <definedName name="Draw3" localSheetId="4" hidden="1">{"'Sheet5'!$A$1:$F$68"}</definedName>
    <definedName name="Draw3" localSheetId="6" hidden="1">{"'Sheet5'!$A$1:$F$68"}</definedName>
    <definedName name="Draw3" hidden="1">{"'Sheet5'!$A$1:$F$68"}</definedName>
    <definedName name="Draw4" localSheetId="3" hidden="1">{"'Sheet5'!$A$1:$F$68"}</definedName>
    <definedName name="Draw4" localSheetId="1" hidden="1">{"'Sheet5'!$A$1:$F$68"}</definedName>
    <definedName name="Draw4" localSheetId="2" hidden="1">{"'Sheet5'!$A$1:$F$68"}</definedName>
    <definedName name="Draw4" localSheetId="5" hidden="1">{"'Sheet5'!$A$1:$F$68"}</definedName>
    <definedName name="Draw4" localSheetId="4" hidden="1">{"'Sheet5'!$A$1:$F$68"}</definedName>
    <definedName name="Draw4" localSheetId="6" hidden="1">{"'Sheet5'!$A$1:$F$68"}</definedName>
    <definedName name="Draw4" hidden="1">{"'Sheet5'!$A$1:$F$68"}</definedName>
    <definedName name="Draw5" localSheetId="3" hidden="1">{"'Sheet5'!$A$1:$F$68"}</definedName>
    <definedName name="Draw5" localSheetId="1" hidden="1">{"'Sheet5'!$A$1:$F$68"}</definedName>
    <definedName name="Draw5" localSheetId="2" hidden="1">{"'Sheet5'!$A$1:$F$68"}</definedName>
    <definedName name="Draw5" localSheetId="5" hidden="1">{"'Sheet5'!$A$1:$F$68"}</definedName>
    <definedName name="Draw5" localSheetId="4" hidden="1">{"'Sheet5'!$A$1:$F$68"}</definedName>
    <definedName name="Draw5" localSheetId="6" hidden="1">{"'Sheet5'!$A$1:$F$68"}</definedName>
    <definedName name="Draw5" hidden="1">{"'Sheet5'!$A$1:$F$68"}</definedName>
    <definedName name="Draw6" localSheetId="3" hidden="1">{"'Sheet5'!$A$1:$F$68"}</definedName>
    <definedName name="Draw6" localSheetId="1" hidden="1">{"'Sheet5'!$A$1:$F$68"}</definedName>
    <definedName name="Draw6" localSheetId="2" hidden="1">{"'Sheet5'!$A$1:$F$68"}</definedName>
    <definedName name="Draw6" localSheetId="5" hidden="1">{"'Sheet5'!$A$1:$F$68"}</definedName>
    <definedName name="Draw6" localSheetId="4" hidden="1">{"'Sheet5'!$A$1:$F$68"}</definedName>
    <definedName name="Draw6" localSheetId="6" hidden="1">{"'Sheet5'!$A$1:$F$68"}</definedName>
    <definedName name="Draw6" hidden="1">{"'Sheet5'!$A$1:$F$68"}</definedName>
    <definedName name="Draw7" localSheetId="3" hidden="1">{"'Sheet5'!$A$1:$F$68"}</definedName>
    <definedName name="Draw7" localSheetId="1" hidden="1">{"'Sheet5'!$A$1:$F$68"}</definedName>
    <definedName name="Draw7" localSheetId="2" hidden="1">{"'Sheet5'!$A$1:$F$68"}</definedName>
    <definedName name="Draw7" localSheetId="5" hidden="1">{"'Sheet5'!$A$1:$F$68"}</definedName>
    <definedName name="Draw7" localSheetId="4" hidden="1">{"'Sheet5'!$A$1:$F$68"}</definedName>
    <definedName name="Draw7" localSheetId="6" hidden="1">{"'Sheet5'!$A$1:$F$68"}</definedName>
    <definedName name="Draw7" hidden="1">{"'Sheet5'!$A$1:$F$68"}</definedName>
    <definedName name="Draw8" localSheetId="3" hidden="1">{"'Sheet5'!$A$1:$F$68"}</definedName>
    <definedName name="Draw8" localSheetId="1" hidden="1">{"'Sheet5'!$A$1:$F$68"}</definedName>
    <definedName name="Draw8" localSheetId="2" hidden="1">{"'Sheet5'!$A$1:$F$68"}</definedName>
    <definedName name="Draw8" localSheetId="5" hidden="1">{"'Sheet5'!$A$1:$F$68"}</definedName>
    <definedName name="Draw8" localSheetId="4" hidden="1">{"'Sheet5'!$A$1:$F$68"}</definedName>
    <definedName name="Draw8" localSheetId="6" hidden="1">{"'Sheet5'!$A$1:$F$68"}</definedName>
    <definedName name="Draw8" hidden="1">{"'Sheet5'!$A$1:$F$68"}</definedName>
    <definedName name="Draw9" localSheetId="3" hidden="1">{"'Sheet5'!$A$1:$F$68"}</definedName>
    <definedName name="Draw9" localSheetId="1" hidden="1">{"'Sheet5'!$A$1:$F$68"}</definedName>
    <definedName name="Draw9" localSheetId="2" hidden="1">{"'Sheet5'!$A$1:$F$68"}</definedName>
    <definedName name="Draw9" localSheetId="5" hidden="1">{"'Sheet5'!$A$1:$F$68"}</definedName>
    <definedName name="Draw9" localSheetId="4" hidden="1">{"'Sheet5'!$A$1:$F$68"}</definedName>
    <definedName name="Draw9" localSheetId="6" hidden="1">{"'Sheet5'!$A$1:$F$68"}</definedName>
    <definedName name="Draw9" hidden="1">{"'Sheet5'!$A$1:$F$68"}</definedName>
    <definedName name="Final" localSheetId="3" hidden="1">{"'Sheet5'!$A$1:$F$68"}</definedName>
    <definedName name="Final" localSheetId="1" hidden="1">{"'Sheet5'!$A$1:$F$68"}</definedName>
    <definedName name="Final" localSheetId="2" hidden="1">{"'Sheet5'!$A$1:$F$68"}</definedName>
    <definedName name="Final" localSheetId="5" hidden="1">{"'Sheet5'!$A$1:$F$68"}</definedName>
    <definedName name="Final" localSheetId="4" hidden="1">{"'Sheet5'!$A$1:$F$68"}</definedName>
    <definedName name="Final" localSheetId="6" hidden="1">{"'Sheet5'!$A$1:$F$68"}</definedName>
    <definedName name="Final" hidden="1">{"'Sheet5'!$A$1:$F$68"}</definedName>
    <definedName name="HTML_CodePage" hidden="1">1252</definedName>
    <definedName name="HTML_Control" localSheetId="3" hidden="1">{"'Sheet5'!$A$1:$F$68"}</definedName>
    <definedName name="HTML_Control" localSheetId="1" hidden="1">{"'Sheet5'!$A$1:$F$68"}</definedName>
    <definedName name="HTML_Control" localSheetId="2" hidden="1">{"'Sheet5'!$A$1:$F$68"}</definedName>
    <definedName name="HTML_Control" localSheetId="5" hidden="1">{"'Sheet5'!$A$1:$F$68"}</definedName>
    <definedName name="HTML_Control" localSheetId="4" hidden="1">{"'Sheet5'!$A$1:$F$68"}</definedName>
    <definedName name="HTML_Control" localSheetId="6"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'Ladies'' Do Main 16'!$A$1:$Q$79</definedName>
    <definedName name="_xlnm.Print_Area" localSheetId="1">'Ladies Si Main 24&amp;32'!$A$1:$Q$79</definedName>
    <definedName name="_xlnm.Print_Area" localSheetId="2">'Men''s Do Main 16'!$A$1:$Q$79</definedName>
    <definedName name="_xlnm.Print_Area" localSheetId="0">'Men''s Si Main 24&amp;32'!$A$1:$Q$79</definedName>
    <definedName name="_xlnm.Print_Area" localSheetId="5">'MIX Do Main 16'!$A$1:$Q$79</definedName>
    <definedName name="_xlnm.Print_Area" localSheetId="4">'MIX Do Main 16 (2)'!$A$1:$Q$79</definedName>
    <definedName name="_xlnm.Print_Area" localSheetId="6">'VET SINGLES'!$A$1:$CJ$55</definedName>
    <definedName name="_xlnm.Print_Titles" localSheetId="6">'VET SINGLES'!$A$1:$IV$6</definedName>
  </definedNames>
  <calcPr calcId="124519"/>
</workbook>
</file>

<file path=xl/calcChain.xml><?xml version="1.0" encoding="utf-8"?>
<calcChain xmlns="http://schemas.openxmlformats.org/spreadsheetml/2006/main">
  <c r="Q79" i="10"/>
  <c r="E79" s="1"/>
  <c r="N79"/>
  <c r="E78"/>
  <c r="E77"/>
  <c r="E75"/>
  <c r="E74"/>
  <c r="E72"/>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J10"/>
  <c r="T9"/>
  <c r="T8"/>
  <c r="J8"/>
  <c r="H8"/>
  <c r="F8"/>
  <c r="E8"/>
  <c r="T7"/>
  <c r="H7"/>
  <c r="F7"/>
  <c r="E7"/>
  <c r="J9" s="1"/>
  <c r="C7"/>
  <c r="B7"/>
  <c r="C5"/>
  <c r="L4"/>
  <c r="J4"/>
  <c r="F4"/>
  <c r="B2"/>
  <c r="A1"/>
  <c r="E73" l="1"/>
  <c r="E76"/>
  <c r="D5" i="9" l="1"/>
  <c r="CH55"/>
  <c r="CG55"/>
  <c r="CE55"/>
  <c r="CD55"/>
  <c r="CA55"/>
  <c r="CC55" s="1"/>
  <c r="BZ55"/>
  <c r="CH54"/>
  <c r="CG54"/>
  <c r="CE54"/>
  <c r="CD54"/>
  <c r="CA54"/>
  <c r="CC54" s="1"/>
  <c r="BZ54"/>
  <c r="CH53"/>
  <c r="CG53"/>
  <c r="CE53"/>
  <c r="CD53"/>
  <c r="CA53"/>
  <c r="CC53" s="1"/>
  <c r="BZ53"/>
  <c r="CH52"/>
  <c r="CG52"/>
  <c r="CI52" s="1"/>
  <c r="CE52"/>
  <c r="CD52"/>
  <c r="CF52" s="1"/>
  <c r="CA52"/>
  <c r="BZ52"/>
  <c r="CH49"/>
  <c r="CG49"/>
  <c r="CI49" s="1"/>
  <c r="CE49"/>
  <c r="CD49"/>
  <c r="CF49" s="1"/>
  <c r="CA49"/>
  <c r="BZ49"/>
  <c r="CH48"/>
  <c r="CG48"/>
  <c r="CI48" s="1"/>
  <c r="CE48"/>
  <c r="CD48"/>
  <c r="CF48" s="1"/>
  <c r="CA48"/>
  <c r="BZ48"/>
  <c r="CH47"/>
  <c r="CG47"/>
  <c r="CI47" s="1"/>
  <c r="CE47"/>
  <c r="CD47"/>
  <c r="CF47" s="1"/>
  <c r="CA47"/>
  <c r="BZ47"/>
  <c r="CH46"/>
  <c r="CG46"/>
  <c r="CI46" s="1"/>
  <c r="CE46"/>
  <c r="CD46"/>
  <c r="CF46" s="1"/>
  <c r="CA46"/>
  <c r="BZ46"/>
  <c r="CH43"/>
  <c r="CG43"/>
  <c r="CI43" s="1"/>
  <c r="CE43"/>
  <c r="CD43"/>
  <c r="CF43" s="1"/>
  <c r="CA43"/>
  <c r="BZ43"/>
  <c r="CH42"/>
  <c r="CG42"/>
  <c r="CI42" s="1"/>
  <c r="CE42"/>
  <c r="CD42"/>
  <c r="CF42" s="1"/>
  <c r="CA42"/>
  <c r="BZ42"/>
  <c r="CH41"/>
  <c r="CG41"/>
  <c r="CI41" s="1"/>
  <c r="CE41"/>
  <c r="CD41"/>
  <c r="CF41" s="1"/>
  <c r="CA41"/>
  <c r="BZ41"/>
  <c r="CH40"/>
  <c r="CG40"/>
  <c r="CI40" s="1"/>
  <c r="CE40"/>
  <c r="CD40"/>
  <c r="CF40" s="1"/>
  <c r="CA40"/>
  <c r="BZ40"/>
  <c r="CH37"/>
  <c r="CG37"/>
  <c r="CI37" s="1"/>
  <c r="CE37"/>
  <c r="CD37"/>
  <c r="CF37" s="1"/>
  <c r="CA37"/>
  <c r="BZ37"/>
  <c r="CH36"/>
  <c r="CG36"/>
  <c r="CI36" s="1"/>
  <c r="CE36"/>
  <c r="CD36"/>
  <c r="CF36" s="1"/>
  <c r="CA36"/>
  <c r="BZ36"/>
  <c r="CH35"/>
  <c r="CG35"/>
  <c r="CI35" s="1"/>
  <c r="CE35"/>
  <c r="CD35"/>
  <c r="CF35" s="1"/>
  <c r="CA35"/>
  <c r="BZ35"/>
  <c r="CH34"/>
  <c r="CG34"/>
  <c r="CI34" s="1"/>
  <c r="CE34"/>
  <c r="CD34"/>
  <c r="CF34" s="1"/>
  <c r="CA34"/>
  <c r="BZ34"/>
  <c r="CH31"/>
  <c r="CG31"/>
  <c r="CI31" s="1"/>
  <c r="CE31"/>
  <c r="CD31"/>
  <c r="CF31" s="1"/>
  <c r="CA31"/>
  <c r="BZ31"/>
  <c r="CH30"/>
  <c r="CG30"/>
  <c r="CI30" s="1"/>
  <c r="CE30"/>
  <c r="CD30"/>
  <c r="CF30" s="1"/>
  <c r="CA30"/>
  <c r="BZ30"/>
  <c r="CH29"/>
  <c r="CG29"/>
  <c r="CI29" s="1"/>
  <c r="CE29"/>
  <c r="CD29"/>
  <c r="CF29" s="1"/>
  <c r="CA29"/>
  <c r="BZ29"/>
  <c r="CH28"/>
  <c r="CG28"/>
  <c r="CI28" s="1"/>
  <c r="CE28"/>
  <c r="CD28"/>
  <c r="CF28" s="1"/>
  <c r="CA28"/>
  <c r="BZ28"/>
  <c r="CH25"/>
  <c r="CG25"/>
  <c r="CI25" s="1"/>
  <c r="CE25"/>
  <c r="CD25"/>
  <c r="CF25" s="1"/>
  <c r="CA25"/>
  <c r="BZ25"/>
  <c r="CH24"/>
  <c r="CG24"/>
  <c r="CI24" s="1"/>
  <c r="CE24"/>
  <c r="CD24"/>
  <c r="CF24" s="1"/>
  <c r="CA24"/>
  <c r="BZ24"/>
  <c r="CH23"/>
  <c r="CG23"/>
  <c r="CI23" s="1"/>
  <c r="CE23"/>
  <c r="CD23"/>
  <c r="CF23" s="1"/>
  <c r="CA23"/>
  <c r="BZ23"/>
  <c r="CH22"/>
  <c r="CG22"/>
  <c r="CI22" s="1"/>
  <c r="CE22"/>
  <c r="CD22"/>
  <c r="CF22" s="1"/>
  <c r="CA22"/>
  <c r="BZ22"/>
  <c r="CH19"/>
  <c r="CG19"/>
  <c r="CI19" s="1"/>
  <c r="CE19"/>
  <c r="CD19"/>
  <c r="CF19" s="1"/>
  <c r="CA19"/>
  <c r="BZ19"/>
  <c r="CC19" s="1"/>
  <c r="CH18"/>
  <c r="CG18"/>
  <c r="CI18" s="1"/>
  <c r="CE18"/>
  <c r="CD18"/>
  <c r="CF18" s="1"/>
  <c r="CA18"/>
  <c r="BZ18"/>
  <c r="CC18" s="1"/>
  <c r="CH17"/>
  <c r="CG17"/>
  <c r="CI17" s="1"/>
  <c r="CE17"/>
  <c r="CD17"/>
  <c r="CF17" s="1"/>
  <c r="CA17"/>
  <c r="BZ17"/>
  <c r="CC17" s="1"/>
  <c r="CH16"/>
  <c r="CG16"/>
  <c r="CI16" s="1"/>
  <c r="CE16"/>
  <c r="CD16"/>
  <c r="CF16" s="1"/>
  <c r="CA16"/>
  <c r="BZ16"/>
  <c r="CC16" s="1"/>
  <c r="CH13"/>
  <c r="CG13"/>
  <c r="CI13" s="1"/>
  <c r="CE13"/>
  <c r="CD13"/>
  <c r="CF13" s="1"/>
  <c r="CA13"/>
  <c r="BZ13"/>
  <c r="CC13" s="1"/>
  <c r="CH12"/>
  <c r="CG12"/>
  <c r="CI12" s="1"/>
  <c r="CE12"/>
  <c r="CD12"/>
  <c r="CF12" s="1"/>
  <c r="CA12"/>
  <c r="BZ12"/>
  <c r="CC12" s="1"/>
  <c r="CH11"/>
  <c r="CG11"/>
  <c r="CI11" s="1"/>
  <c r="CE11"/>
  <c r="CD11"/>
  <c r="CF11" s="1"/>
  <c r="CA11"/>
  <c r="BZ11"/>
  <c r="CC11" s="1"/>
  <c r="CI10"/>
  <c r="CF10"/>
  <c r="CE10"/>
  <c r="CD10"/>
  <c r="CC10"/>
  <c r="CA10"/>
  <c r="BZ10"/>
  <c r="CI53" l="1"/>
  <c r="CI54"/>
  <c r="CI55"/>
  <c r="CC22"/>
  <c r="CC23"/>
  <c r="CC24"/>
  <c r="CC25"/>
  <c r="CC28"/>
  <c r="CC29"/>
  <c r="CC30"/>
  <c r="CC31"/>
  <c r="CC34"/>
  <c r="CC35"/>
  <c r="CC36"/>
  <c r="CC37"/>
  <c r="CC40"/>
  <c r="CC41"/>
  <c r="CC42"/>
  <c r="CC43"/>
  <c r="CC46"/>
  <c r="CC47"/>
  <c r="CC48"/>
  <c r="CC49"/>
  <c r="CC52"/>
  <c r="CF53"/>
  <c r="CF54"/>
  <c r="CF55"/>
  <c r="Q79" i="7"/>
  <c r="E78" s="1"/>
  <c r="N79"/>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T9"/>
  <c r="T8"/>
  <c r="J8"/>
  <c r="H8"/>
  <c r="F8"/>
  <c r="E8"/>
  <c r="J10" s="1"/>
  <c r="T7"/>
  <c r="H7"/>
  <c r="F7"/>
  <c r="E7"/>
  <c r="J9" s="1"/>
  <c r="C7"/>
  <c r="B7"/>
  <c r="C5"/>
  <c r="L4"/>
  <c r="J4"/>
  <c r="F4"/>
  <c r="B2"/>
  <c r="A1"/>
  <c r="Q79" i="4"/>
  <c r="E76" s="1"/>
  <c r="E78"/>
  <c r="E77"/>
  <c r="E75"/>
  <c r="E73"/>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T9"/>
  <c r="T8"/>
  <c r="J8"/>
  <c r="H8"/>
  <c r="F8"/>
  <c r="E8"/>
  <c r="J10" s="1"/>
  <c r="T7"/>
  <c r="H7"/>
  <c r="F7"/>
  <c r="E7"/>
  <c r="J9" s="1"/>
  <c r="C7"/>
  <c r="B7"/>
  <c r="C5"/>
  <c r="Q4"/>
  <c r="N79" s="1"/>
  <c r="L4"/>
  <c r="J4"/>
  <c r="F4"/>
  <c r="A4"/>
  <c r="A1"/>
  <c r="Q79" i="3"/>
  <c r="E78" s="1"/>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T11"/>
  <c r="H11"/>
  <c r="C11"/>
  <c r="B11"/>
  <c r="T10"/>
  <c r="T9"/>
  <c r="T8"/>
  <c r="J8"/>
  <c r="H8"/>
  <c r="F8"/>
  <c r="E8"/>
  <c r="J10" s="1"/>
  <c r="T7"/>
  <c r="H7"/>
  <c r="F7"/>
  <c r="E7"/>
  <c r="J9" s="1"/>
  <c r="C7"/>
  <c r="B7"/>
  <c r="C5"/>
  <c r="Q4"/>
  <c r="N79" s="1"/>
  <c r="L4"/>
  <c r="J4"/>
  <c r="F4"/>
  <c r="A4"/>
  <c r="A1"/>
  <c r="Q79" i="2"/>
  <c r="E79" s="1"/>
  <c r="E77"/>
  <c r="E76"/>
  <c r="E73"/>
  <c r="E72"/>
  <c r="H69"/>
  <c r="F69"/>
  <c r="E69"/>
  <c r="J68" s="1"/>
  <c r="C69"/>
  <c r="B69"/>
  <c r="H67"/>
  <c r="F67"/>
  <c r="E67"/>
  <c r="C67"/>
  <c r="B67"/>
  <c r="L66"/>
  <c r="H65"/>
  <c r="F65"/>
  <c r="E65"/>
  <c r="J64" s="1"/>
  <c r="C65"/>
  <c r="B65"/>
  <c r="H63"/>
  <c r="F63"/>
  <c r="E63"/>
  <c r="C63"/>
  <c r="B63"/>
  <c r="N62"/>
  <c r="H61"/>
  <c r="F61"/>
  <c r="E61"/>
  <c r="J60" s="1"/>
  <c r="C61"/>
  <c r="B61"/>
  <c r="H59"/>
  <c r="F59"/>
  <c r="E59"/>
  <c r="C59"/>
  <c r="B59"/>
  <c r="L58"/>
  <c r="H57"/>
  <c r="F57"/>
  <c r="E57"/>
  <c r="J56" s="1"/>
  <c r="C57"/>
  <c r="B57"/>
  <c r="H55"/>
  <c r="F55"/>
  <c r="E55"/>
  <c r="C55"/>
  <c r="B55"/>
  <c r="P54"/>
  <c r="H53"/>
  <c r="F53"/>
  <c r="E53"/>
  <c r="J52" s="1"/>
  <c r="C53"/>
  <c r="B53"/>
  <c r="H51"/>
  <c r="F51"/>
  <c r="E51"/>
  <c r="C51"/>
  <c r="B51"/>
  <c r="L50"/>
  <c r="H49"/>
  <c r="F49"/>
  <c r="E49"/>
  <c r="J48" s="1"/>
  <c r="C49"/>
  <c r="B49"/>
  <c r="H47"/>
  <c r="F47"/>
  <c r="E47"/>
  <c r="C47"/>
  <c r="B47"/>
  <c r="N46"/>
  <c r="H45"/>
  <c r="F45"/>
  <c r="E45"/>
  <c r="C45"/>
  <c r="B45"/>
  <c r="J44"/>
  <c r="H43"/>
  <c r="F43"/>
  <c r="E43"/>
  <c r="C43"/>
  <c r="B43"/>
  <c r="L42"/>
  <c r="H41"/>
  <c r="F41"/>
  <c r="E41"/>
  <c r="C41"/>
  <c r="B41"/>
  <c r="J40"/>
  <c r="H39"/>
  <c r="F39"/>
  <c r="E39"/>
  <c r="C39"/>
  <c r="B39"/>
  <c r="P38"/>
  <c r="H37"/>
  <c r="F37"/>
  <c r="E37"/>
  <c r="C37"/>
  <c r="B37"/>
  <c r="J36"/>
  <c r="H35"/>
  <c r="F35"/>
  <c r="E35"/>
  <c r="C35"/>
  <c r="B35"/>
  <c r="L34"/>
  <c r="H33"/>
  <c r="F33"/>
  <c r="E33"/>
  <c r="C33"/>
  <c r="B33"/>
  <c r="H31"/>
  <c r="F31"/>
  <c r="E31"/>
  <c r="J32" s="1"/>
  <c r="C31"/>
  <c r="B31"/>
  <c r="N30"/>
  <c r="H29"/>
  <c r="F29"/>
  <c r="E29"/>
  <c r="C29"/>
  <c r="B29"/>
  <c r="H27"/>
  <c r="F27"/>
  <c r="E27"/>
  <c r="J28" s="1"/>
  <c r="C27"/>
  <c r="B27"/>
  <c r="L26"/>
  <c r="H25"/>
  <c r="F25"/>
  <c r="E25"/>
  <c r="C25"/>
  <c r="B25"/>
  <c r="H23"/>
  <c r="F23"/>
  <c r="E23"/>
  <c r="J24" s="1"/>
  <c r="C23"/>
  <c r="B23"/>
  <c r="P22"/>
  <c r="H21"/>
  <c r="F21"/>
  <c r="E21"/>
  <c r="C21"/>
  <c r="B21"/>
  <c r="H19"/>
  <c r="F19"/>
  <c r="E19"/>
  <c r="J20" s="1"/>
  <c r="C19"/>
  <c r="B19"/>
  <c r="L18"/>
  <c r="H17"/>
  <c r="F17"/>
  <c r="E17"/>
  <c r="C17"/>
  <c r="B17"/>
  <c r="T16"/>
  <c r="T15"/>
  <c r="H15"/>
  <c r="F15"/>
  <c r="E15"/>
  <c r="J16" s="1"/>
  <c r="C15"/>
  <c r="B15"/>
  <c r="T14"/>
  <c r="N14"/>
  <c r="T13"/>
  <c r="H13"/>
  <c r="F13"/>
  <c r="E13"/>
  <c r="C13"/>
  <c r="B13"/>
  <c r="T12"/>
  <c r="T11"/>
  <c r="H11"/>
  <c r="F11"/>
  <c r="E11"/>
  <c r="J12" s="1"/>
  <c r="C11"/>
  <c r="B11"/>
  <c r="T10"/>
  <c r="L10"/>
  <c r="T9"/>
  <c r="H9"/>
  <c r="F9"/>
  <c r="E9"/>
  <c r="C9"/>
  <c r="B9"/>
  <c r="T8"/>
  <c r="T7"/>
  <c r="H7"/>
  <c r="F7"/>
  <c r="E7"/>
  <c r="J8" s="1"/>
  <c r="C7"/>
  <c r="B7"/>
  <c r="Q4"/>
  <c r="N79" s="1"/>
  <c r="L4"/>
  <c r="J4"/>
  <c r="F4"/>
  <c r="A4"/>
  <c r="A1"/>
  <c r="Q79" i="1"/>
  <c r="E78" s="1"/>
  <c r="H69"/>
  <c r="F69"/>
  <c r="E69"/>
  <c r="C69"/>
  <c r="B69"/>
  <c r="J68"/>
  <c r="H67"/>
  <c r="F67"/>
  <c r="E67"/>
  <c r="C67"/>
  <c r="B67"/>
  <c r="L66"/>
  <c r="H65"/>
  <c r="F65"/>
  <c r="E65"/>
  <c r="C65"/>
  <c r="B65"/>
  <c r="J64"/>
  <c r="H63"/>
  <c r="F63"/>
  <c r="E63"/>
  <c r="C63"/>
  <c r="B63"/>
  <c r="N62"/>
  <c r="H61"/>
  <c r="F61"/>
  <c r="E61"/>
  <c r="C61"/>
  <c r="B61"/>
  <c r="J60"/>
  <c r="H59"/>
  <c r="F59"/>
  <c r="E59"/>
  <c r="C59"/>
  <c r="B59"/>
  <c r="L58"/>
  <c r="H57"/>
  <c r="F57"/>
  <c r="E57"/>
  <c r="C57"/>
  <c r="B57"/>
  <c r="J56"/>
  <c r="H55"/>
  <c r="F55"/>
  <c r="E55"/>
  <c r="C55"/>
  <c r="B55"/>
  <c r="P54"/>
  <c r="H53"/>
  <c r="F53"/>
  <c r="E53"/>
  <c r="C53"/>
  <c r="B53"/>
  <c r="J52"/>
  <c r="H51"/>
  <c r="F51"/>
  <c r="E51"/>
  <c r="C51"/>
  <c r="B51"/>
  <c r="L50"/>
  <c r="H49"/>
  <c r="F49"/>
  <c r="E49"/>
  <c r="C49"/>
  <c r="B49"/>
  <c r="J48"/>
  <c r="H47"/>
  <c r="F47"/>
  <c r="E47"/>
  <c r="C47"/>
  <c r="B47"/>
  <c r="N46"/>
  <c r="H45"/>
  <c r="F45"/>
  <c r="E45"/>
  <c r="C45"/>
  <c r="B45"/>
  <c r="J44"/>
  <c r="H43"/>
  <c r="F43"/>
  <c r="E43"/>
  <c r="C43"/>
  <c r="B43"/>
  <c r="L42"/>
  <c r="H41"/>
  <c r="F41"/>
  <c r="E41"/>
  <c r="C41"/>
  <c r="B41"/>
  <c r="J40"/>
  <c r="H39"/>
  <c r="F39"/>
  <c r="E39"/>
  <c r="C39"/>
  <c r="B39"/>
  <c r="P38"/>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J20"/>
  <c r="H19"/>
  <c r="F19"/>
  <c r="E19"/>
  <c r="C19"/>
  <c r="B19"/>
  <c r="L18"/>
  <c r="H17"/>
  <c r="F17"/>
  <c r="E17"/>
  <c r="C17"/>
  <c r="B17"/>
  <c r="T16"/>
  <c r="J16"/>
  <c r="T15"/>
  <c r="H15"/>
  <c r="F15"/>
  <c r="E15"/>
  <c r="C15"/>
  <c r="B15"/>
  <c r="T14"/>
  <c r="N14"/>
  <c r="T13"/>
  <c r="H13"/>
  <c r="F13"/>
  <c r="E13"/>
  <c r="C13"/>
  <c r="B13"/>
  <c r="T12"/>
  <c r="J12"/>
  <c r="T11"/>
  <c r="H11"/>
  <c r="F11"/>
  <c r="E11"/>
  <c r="C11"/>
  <c r="B11"/>
  <c r="T10"/>
  <c r="L10"/>
  <c r="T9"/>
  <c r="H9"/>
  <c r="C9"/>
  <c r="B9"/>
  <c r="T8"/>
  <c r="T7"/>
  <c r="H7"/>
  <c r="F7"/>
  <c r="E7"/>
  <c r="J8" s="1"/>
  <c r="C7"/>
  <c r="B7"/>
  <c r="Q4"/>
  <c r="N79" s="1"/>
  <c r="L4"/>
  <c r="J4"/>
  <c r="F4"/>
  <c r="A4"/>
  <c r="A1"/>
  <c r="E74" i="2" l="1"/>
  <c r="E78"/>
  <c r="E77" i="3"/>
  <c r="E77" i="7"/>
  <c r="E74" i="4"/>
  <c r="E79"/>
  <c r="E73" i="7"/>
  <c r="E73" i="3"/>
  <c r="E72" i="7"/>
  <c r="E76"/>
  <c r="E75"/>
  <c r="E79"/>
  <c r="E74"/>
  <c r="E72" i="4"/>
  <c r="E72" i="3"/>
  <c r="E76"/>
  <c r="E75"/>
  <c r="E79"/>
  <c r="E74"/>
  <c r="E75" i="2"/>
  <c r="E77" i="1"/>
  <c r="E73"/>
  <c r="E72"/>
  <c r="E76"/>
  <c r="E75"/>
  <c r="E79"/>
  <c r="E74"/>
</calcChain>
</file>

<file path=xl/sharedStrings.xml><?xml version="1.0" encoding="utf-8"?>
<sst xmlns="http://schemas.openxmlformats.org/spreadsheetml/2006/main" count="640" uniqueCount="106">
  <si>
    <t/>
  </si>
  <si>
    <t>MEN'S SINGLES</t>
  </si>
  <si>
    <t>MAIN DRAW (24&amp;32)</t>
  </si>
  <si>
    <t>Week of</t>
  </si>
  <si>
    <t>City, Country</t>
  </si>
  <si>
    <t xml:space="preserve"> Referee</t>
  </si>
  <si>
    <t>St.</t>
  </si>
  <si>
    <t>Rank</t>
  </si>
  <si>
    <t>Seed</t>
  </si>
  <si>
    <t>Family Name</t>
  </si>
  <si>
    <t>First name</t>
  </si>
  <si>
    <t>Nationality</t>
  </si>
  <si>
    <t>2nd Round</t>
  </si>
  <si>
    <t>Quarterfinals</t>
  </si>
  <si>
    <t>Semifinals</t>
  </si>
  <si>
    <t>Final</t>
  </si>
  <si>
    <t>Umpire</t>
  </si>
  <si>
    <t>Winner:</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</si>
  <si>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</si>
  <si>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</si>
  <si>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</si>
  <si>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</si>
  <si>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</si>
  <si>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</si>
  <si>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</si>
  <si>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</si>
  <si>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</si>
  <si>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</si>
  <si>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</si>
  <si>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</si>
  <si>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</si>
  <si>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</si>
  <si>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</si>
  <si>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</si>
  <si>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</si>
  <si>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</si>
  <si>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</si>
  <si>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</si>
  <si>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</si>
  <si>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</si>
  <si>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</si>
  <si>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LADIES SINGLES</t>
  </si>
  <si>
    <t>AS</t>
  </si>
  <si>
    <t>A</t>
  </si>
  <si>
    <t>B</t>
  </si>
  <si>
    <t>BS</t>
  </si>
  <si>
    <t>MEN'S DOUBLES</t>
  </si>
  <si>
    <t>MAIN DRAW (16)</t>
  </si>
  <si>
    <t>Referee</t>
  </si>
  <si>
    <t>Winners</t>
  </si>
  <si>
    <t>Seeded teams</t>
  </si>
  <si>
    <t>Alternates</t>
  </si>
  <si>
    <t>Last Accepted team</t>
  </si>
  <si>
    <t>LADIES DOUBLES</t>
  </si>
  <si>
    <t>CU</t>
  </si>
  <si>
    <t xml:space="preserve">                     MIX DOUBLES</t>
  </si>
  <si>
    <t>ITF Referee</t>
  </si>
  <si>
    <t>PARTIDO GANADO</t>
  </si>
  <si>
    <t>PARTIDO PERDIDO</t>
  </si>
  <si>
    <t>SETS GANADOS</t>
  </si>
  <si>
    <t>SETS PERDIDOS</t>
  </si>
  <si>
    <t>JUEGOS GANADOS</t>
  </si>
  <si>
    <t>JUEGOS PERDIDOS</t>
  </si>
  <si>
    <t>GROUP 1</t>
  </si>
  <si>
    <t>NAME</t>
  </si>
  <si>
    <t>NAT</t>
  </si>
  <si>
    <t>MATCHES WON</t>
  </si>
  <si>
    <t>MATCHES LOST</t>
  </si>
  <si>
    <t>SETS WON</t>
  </si>
  <si>
    <t>SETS LOST</t>
  </si>
  <si>
    <t>GAMES</t>
  </si>
  <si>
    <t>MATCHES PLAYED</t>
  </si>
  <si>
    <t>MATCH co-eff</t>
  </si>
  <si>
    <t>SET co-eff</t>
  </si>
  <si>
    <t>GAMES WON</t>
  </si>
  <si>
    <t>GAMES LOST</t>
  </si>
  <si>
    <t>GAME    co-eff</t>
  </si>
  <si>
    <t>FINAL POSITION</t>
  </si>
  <si>
    <t>DAVID</t>
  </si>
  <si>
    <t xml:space="preserve">MATCH     co-eff  </t>
  </si>
  <si>
    <t>GAME        co-eff</t>
  </si>
  <si>
    <t>SIMON</t>
  </si>
  <si>
    <t>EVEREST</t>
  </si>
  <si>
    <t>RAMUDIT</t>
  </si>
  <si>
    <t>FRANK</t>
  </si>
  <si>
    <t>JOEL</t>
  </si>
  <si>
    <t>COOPER</t>
  </si>
  <si>
    <t>MICHAEL</t>
  </si>
  <si>
    <t>PEMBERTON</t>
  </si>
  <si>
    <t>GREGOIRE</t>
  </si>
  <si>
    <t>BRANDON</t>
  </si>
  <si>
    <t>GROUP 11</t>
  </si>
  <si>
    <t>GROUP 111</t>
  </si>
  <si>
    <t>GROUP IV</t>
  </si>
  <si>
    <t>GROUP V</t>
  </si>
  <si>
    <t>GROUP  VI</t>
  </si>
  <si>
    <t>GROUP  VII</t>
  </si>
  <si>
    <t>GROUP  VIII</t>
  </si>
  <si>
    <t xml:space="preserve">                                  </t>
  </si>
  <si>
    <t>MEN'S VETERANS SINGLES</t>
  </si>
  <si>
    <t>WILLIAMS</t>
  </si>
  <si>
    <t>RODERICK</t>
  </si>
  <si>
    <t>ANDREWS</t>
  </si>
  <si>
    <t>CHE</t>
  </si>
  <si>
    <t>WEST</t>
  </si>
  <si>
    <t>SAMUEL</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</si>
</sst>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3" formatCode="_(* #,##0.00_);_(* \(#,##0.00\);_(* &quot;-&quot;??_);_(@_)"/>
    <numFmt numFmtId="164" formatCode="_-&quot;$&quot;* #,##0.00_-;\-&quot;$&quot;* #,##0.00_-;_-&quot;$&quot;* &quot;-&quot;??_-;_-@_-"/>
  </numFmts>
  <fonts count="78">
    <font>
      <sz val="10"/>
      <name val="Arial"/>
    </font>
    <font>
      <i/>
      <sz val="8"/>
      <color indexed="10"/>
      <name val="Arial"/>
      <family val="2"/>
    </font>
    <font>
      <sz val="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12"/>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font>
    <font>
      <sz val="10"/>
      <color indexed="8"/>
      <name val="Arial"/>
      <family val="2"/>
    </font>
    <font>
      <i/>
      <sz val="6"/>
      <color indexed="9"/>
      <name val="Arial"/>
      <family val="2"/>
    </font>
    <font>
      <b/>
      <sz val="8.5"/>
      <color indexed="8"/>
      <name val="Arial"/>
      <family val="2"/>
    </font>
    <font>
      <sz val="10"/>
      <color indexed="8"/>
      <name val="Arial"/>
      <family val="2"/>
    </font>
    <font>
      <b/>
      <sz val="8.5"/>
      <color indexed="8"/>
      <name val="Arial"/>
      <family val="2"/>
    </font>
    <font>
      <b/>
      <sz val="10"/>
      <color indexed="8"/>
      <name val="Arial"/>
      <family val="2"/>
    </font>
    <font>
      <b/>
      <sz val="8.5"/>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b/>
      <sz val="7"/>
      <name val="Arial"/>
      <family val="2"/>
    </font>
    <font>
      <b/>
      <sz val="7"/>
      <color indexed="8"/>
      <name val="Arial"/>
      <family val="2"/>
    </font>
    <font>
      <b/>
      <sz val="7"/>
      <color indexed="9"/>
      <name val="Arial"/>
      <family val="2"/>
    </font>
    <font>
      <sz val="7"/>
      <color indexed="8"/>
      <name val="Arial"/>
      <family val="2"/>
    </font>
    <font>
      <b/>
      <sz val="10"/>
      <color indexed="8"/>
      <name val="Arial"/>
      <family val="2"/>
    </font>
    <font>
      <b/>
      <sz val="8.5"/>
      <color indexed="9"/>
      <name val="Arial"/>
      <family val="2"/>
    </font>
    <font>
      <sz val="8.5"/>
      <color indexed="14"/>
      <name val="Arial"/>
      <family val="2"/>
    </font>
    <font>
      <sz val="7"/>
      <color indexed="23"/>
      <name val="Arial"/>
      <family val="2"/>
    </font>
    <font>
      <b/>
      <sz val="14"/>
      <name val="Arial"/>
      <family val="2"/>
    </font>
    <font>
      <b/>
      <sz val="16"/>
      <name val="Arial"/>
      <family val="2"/>
    </font>
    <font>
      <sz val="16"/>
      <color indexed="9"/>
      <name val="Arial"/>
      <family val="2"/>
    </font>
    <font>
      <sz val="16"/>
      <name val="Arial"/>
      <family val="2"/>
    </font>
    <font>
      <b/>
      <sz val="14"/>
      <color indexed="9"/>
      <name val="Arial"/>
      <family val="2"/>
    </font>
    <font>
      <b/>
      <sz val="12"/>
      <color indexed="9"/>
      <name val="Arial"/>
      <family val="2"/>
    </font>
    <font>
      <b/>
      <sz val="36"/>
      <name val="Arial"/>
      <family val="2"/>
    </font>
    <font>
      <sz val="5"/>
      <name val="Arial"/>
      <family val="2"/>
    </font>
    <font>
      <b/>
      <sz val="24"/>
      <name val="Arial"/>
      <family val="2"/>
    </font>
    <font>
      <sz val="26"/>
      <name val="Arial"/>
      <family val="2"/>
    </font>
    <font>
      <b/>
      <sz val="26"/>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24"/>
      <name val="Arial"/>
      <family val="2"/>
    </font>
    <font>
      <sz val="36"/>
      <name val="Arial"/>
      <family val="2"/>
    </font>
    <font>
      <sz val="36"/>
      <color indexed="9"/>
      <name val="Arial"/>
      <family val="2"/>
    </font>
    <font>
      <b/>
      <sz val="72"/>
      <name val="Arial"/>
      <family val="2"/>
    </font>
    <font>
      <sz val="72"/>
      <name val="Arial"/>
      <family val="2"/>
    </font>
    <font>
      <sz val="72"/>
      <color indexed="9"/>
      <name val="Arial"/>
      <family val="2"/>
    </font>
  </fonts>
  <fills count="2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theme="8" tint="-0.24994659260841701"/>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49">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s>
  <cellStyleXfs count="51">
    <xf numFmtId="0" fontId="0" fillId="0" borderId="0"/>
    <xf numFmtId="164"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10" fillId="0" borderId="0"/>
    <xf numFmtId="164" fontId="10" fillId="0" borderId="0" applyFon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0" fillId="10" borderId="40" applyNumberFormat="0" applyFont="0" applyAlignment="0" applyProtection="0"/>
    <xf numFmtId="0" fontId="60" fillId="16" borderId="40" applyNumberFormat="0" applyAlignment="0" applyProtection="0"/>
    <xf numFmtId="0" fontId="61" fillId="12" borderId="0" applyNumberFormat="0" applyBorder="0" applyAlignment="0" applyProtection="0"/>
    <xf numFmtId="0" fontId="62"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63" fillId="0" borderId="0" applyNumberFormat="0" applyFill="0" applyBorder="0" applyAlignment="0" applyProtection="0"/>
    <xf numFmtId="0" fontId="64" fillId="9" borderId="40" applyNumberFormat="0" applyAlignment="0" applyProtection="0"/>
    <xf numFmtId="0" fontId="65" fillId="15" borderId="41" applyNumberFormat="0" applyAlignment="0" applyProtection="0"/>
    <xf numFmtId="0" fontId="66" fillId="0" borderId="42" applyNumberFormat="0" applyFill="0" applyAlignment="0" applyProtection="0"/>
    <xf numFmtId="0" fontId="67" fillId="0" borderId="0" applyNumberFormat="0" applyFill="0" applyBorder="0" applyAlignment="0" applyProtection="0"/>
    <xf numFmtId="0" fontId="68" fillId="0" borderId="43" applyNumberFormat="0" applyFill="0" applyAlignment="0" applyProtection="0"/>
    <xf numFmtId="0" fontId="69" fillId="0" borderId="44" applyNumberFormat="0" applyFill="0" applyAlignment="0" applyProtection="0"/>
    <xf numFmtId="0" fontId="70" fillId="0" borderId="45" applyNumberFormat="0" applyFill="0" applyAlignment="0" applyProtection="0"/>
    <xf numFmtId="0" fontId="70" fillId="0" borderId="0" applyNumberFormat="0" applyFill="0" applyBorder="0" applyAlignment="0" applyProtection="0"/>
    <xf numFmtId="0" fontId="45" fillId="0" borderId="46" applyNumberFormat="0" applyFill="0" applyAlignment="0" applyProtection="0"/>
    <xf numFmtId="0" fontId="45" fillId="16" borderId="47" applyNumberFormat="0" applyAlignment="0" applyProtection="0"/>
    <xf numFmtId="0" fontId="71" fillId="0" borderId="0" applyNumberFormat="0" applyFill="0" applyBorder="0" applyAlignment="0" applyProtection="0"/>
    <xf numFmtId="0" fontId="2" fillId="0" borderId="0"/>
    <xf numFmtId="0" fontId="2" fillId="0" borderId="0"/>
    <xf numFmtId="164" fontId="2" fillId="0" borderId="0" applyFont="0" applyFill="0" applyBorder="0" applyAlignment="0" applyProtection="0"/>
  </cellStyleXfs>
  <cellXfs count="571">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0" fontId="4" fillId="0" borderId="0" xfId="0"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49" fontId="8" fillId="0" borderId="0" xfId="0" applyNumberFormat="1" applyFont="1" applyAlignment="1">
      <alignment horizontal="left"/>
    </xf>
    <xf numFmtId="49" fontId="9" fillId="0" borderId="0" xfId="0" applyNumberFormat="1" applyFont="1" applyAlignment="1">
      <alignment horizontal="left"/>
    </xf>
    <xf numFmtId="0" fontId="10" fillId="0" borderId="0" xfId="0" applyFont="1"/>
    <xf numFmtId="49" fontId="10" fillId="0" borderId="0" xfId="0" applyNumberFormat="1" applyFont="1"/>
    <xf numFmtId="49" fontId="11" fillId="0" borderId="0" xfId="0" applyNumberFormat="1" applyFont="1"/>
    <xf numFmtId="49" fontId="12" fillId="2" borderId="0" xfId="0" applyNumberFormat="1" applyFont="1" applyFill="1" applyAlignment="1">
      <alignment vertical="center"/>
    </xf>
    <xf numFmtId="49" fontId="13" fillId="2" borderId="0" xfId="0" applyNumberFormat="1" applyFont="1" applyFill="1" applyAlignment="1">
      <alignment vertical="center"/>
    </xf>
    <xf numFmtId="49" fontId="12" fillId="2" borderId="0" xfId="0" applyNumberFormat="1" applyFont="1" applyFill="1" applyAlignment="1">
      <alignment horizontal="left" vertical="center"/>
    </xf>
    <xf numFmtId="49" fontId="14" fillId="2" borderId="0" xfId="0" applyNumberFormat="1" applyFont="1" applyFill="1" applyAlignment="1">
      <alignment horizontal="right" vertical="center"/>
    </xf>
    <xf numFmtId="0" fontId="15" fillId="0" borderId="0" xfId="0" applyFont="1" applyAlignment="1">
      <alignment vertical="center"/>
    </xf>
    <xf numFmtId="49" fontId="16" fillId="0" borderId="1" xfId="0" applyNumberFormat="1" applyFont="1" applyBorder="1" applyAlignment="1">
      <alignment vertical="center"/>
    </xf>
    <xf numFmtId="49" fontId="0" fillId="0" borderId="1" xfId="0" applyNumberFormat="1" applyFont="1" applyBorder="1" applyAlignment="1">
      <alignment vertical="center"/>
    </xf>
    <xf numFmtId="49" fontId="17" fillId="0" borderId="1" xfId="0" applyNumberFormat="1" applyFont="1" applyBorder="1" applyAlignment="1">
      <alignment vertical="center"/>
    </xf>
    <xf numFmtId="49" fontId="16" fillId="0" borderId="1" xfId="1" applyNumberFormat="1" applyFont="1" applyBorder="1" applyAlignment="1" applyProtection="1">
      <alignment vertical="center"/>
      <protection locked="0"/>
    </xf>
    <xf numFmtId="0" fontId="18" fillId="0" borderId="1" xfId="0" applyFont="1" applyBorder="1" applyAlignment="1">
      <alignment horizontal="left" vertical="center"/>
    </xf>
    <xf numFmtId="49" fontId="18" fillId="0" borderId="1" xfId="0" applyNumberFormat="1" applyFont="1" applyBorder="1" applyAlignment="1">
      <alignment horizontal="right" vertical="center"/>
    </xf>
    <xf numFmtId="0" fontId="16" fillId="0" borderId="0" xfId="0" applyFont="1" applyAlignment="1">
      <alignment vertical="center"/>
    </xf>
    <xf numFmtId="49" fontId="19" fillId="2" borderId="0" xfId="0" applyNumberFormat="1" applyFont="1" applyFill="1" applyAlignment="1">
      <alignment horizontal="righ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horizontal="left" vertical="center"/>
    </xf>
    <xf numFmtId="49" fontId="20" fillId="2" borderId="0" xfId="0" applyNumberFormat="1" applyFont="1" applyFill="1" applyAlignment="1">
      <alignment horizontal="center" vertical="center"/>
    </xf>
    <xf numFmtId="49" fontId="20" fillId="2" borderId="0" xfId="0" applyNumberFormat="1" applyFont="1" applyFill="1" applyAlignment="1">
      <alignment vertical="center"/>
    </xf>
    <xf numFmtId="49" fontId="15" fillId="2"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2" fillId="2" borderId="0" xfId="0" applyNumberFormat="1" applyFont="1" applyFill="1" applyAlignment="1">
      <alignment horizontal="center" vertical="center"/>
    </xf>
    <xf numFmtId="0" fontId="23" fillId="0" borderId="2" xfId="0" applyFont="1" applyBorder="1" applyAlignment="1">
      <alignment vertical="center"/>
    </xf>
    <xf numFmtId="0" fontId="24" fillId="3" borderId="2" xfId="0" applyFont="1" applyFill="1" applyBorder="1" applyAlignment="1">
      <alignment horizontal="center" vertical="center"/>
    </xf>
    <xf numFmtId="0" fontId="22" fillId="0" borderId="2" xfId="0" applyFont="1" applyBorder="1" applyAlignment="1">
      <alignment vertical="center"/>
    </xf>
    <xf numFmtId="0" fontId="25" fillId="0" borderId="2" xfId="0" applyFont="1" applyBorder="1" applyAlignment="1">
      <alignment horizontal="center" vertical="center"/>
    </xf>
    <xf numFmtId="0" fontId="25" fillId="0" borderId="0" xfId="0" applyFont="1" applyAlignment="1">
      <alignment vertical="center"/>
    </xf>
    <xf numFmtId="0" fontId="26" fillId="4" borderId="0" xfId="0" applyFont="1" applyFill="1" applyAlignment="1">
      <alignment vertical="center"/>
    </xf>
    <xf numFmtId="0" fontId="27" fillId="4" borderId="0" xfId="0" applyFont="1" applyFill="1" applyAlignment="1">
      <alignment vertical="center"/>
    </xf>
    <xf numFmtId="49" fontId="26" fillId="4" borderId="0" xfId="0" applyNumberFormat="1" applyFont="1" applyFill="1" applyAlignment="1">
      <alignment vertical="center"/>
    </xf>
    <xf numFmtId="49" fontId="27" fillId="4" borderId="0" xfId="0" applyNumberFormat="1" applyFont="1" applyFill="1" applyAlignment="1">
      <alignment vertical="center"/>
    </xf>
    <xf numFmtId="0" fontId="10" fillId="4" borderId="0" xfId="0" applyFont="1" applyFill="1" applyAlignment="1">
      <alignment vertical="center"/>
    </xf>
    <xf numFmtId="0" fontId="10" fillId="0" borderId="0" xfId="0" applyFont="1" applyAlignment="1">
      <alignment vertical="center"/>
    </xf>
    <xf numFmtId="0" fontId="10" fillId="0" borderId="3" xfId="0" applyFont="1" applyBorder="1" applyAlignment="1">
      <alignment vertical="center"/>
    </xf>
    <xf numFmtId="49" fontId="26" fillId="2" borderId="0" xfId="0" applyNumberFormat="1" applyFont="1" applyFill="1" applyAlignment="1">
      <alignment horizontal="center"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0" fillId="0" borderId="0" xfId="0" applyFont="1" applyAlignment="1">
      <alignment horizontal="right" vertical="center"/>
    </xf>
    <xf numFmtId="0" fontId="30" fillId="5" borderId="4" xfId="0" applyFont="1" applyFill="1" applyBorder="1" applyAlignment="1">
      <alignment horizontal="right" vertical="center"/>
    </xf>
    <xf numFmtId="0" fontId="25" fillId="0" borderId="2" xfId="0" applyFont="1" applyBorder="1" applyAlignment="1">
      <alignment vertical="center"/>
    </xf>
    <xf numFmtId="0" fontId="10" fillId="0" borderId="5" xfId="0" applyFont="1" applyBorder="1" applyAlignment="1">
      <alignment vertical="center"/>
    </xf>
    <xf numFmtId="0" fontId="26" fillId="0" borderId="2"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30" fillId="5" borderId="7" xfId="0" applyFont="1" applyFill="1" applyBorder="1" applyAlignment="1">
      <alignment horizontal="right" vertical="center"/>
    </xf>
    <xf numFmtId="49" fontId="25" fillId="0" borderId="2" xfId="0" applyNumberFormat="1" applyFont="1" applyBorder="1" applyAlignment="1">
      <alignment vertical="center"/>
    </xf>
    <xf numFmtId="49" fontId="25" fillId="0" borderId="0" xfId="0" applyNumberFormat="1" applyFont="1" applyAlignment="1">
      <alignment vertical="center"/>
    </xf>
    <xf numFmtId="0" fontId="25" fillId="0" borderId="7" xfId="0" applyFont="1" applyBorder="1" applyAlignment="1">
      <alignment vertical="center"/>
    </xf>
    <xf numFmtId="49" fontId="25" fillId="0" borderId="7" xfId="0" applyNumberFormat="1" applyFont="1" applyBorder="1" applyAlignment="1">
      <alignment vertical="center"/>
    </xf>
    <xf numFmtId="0" fontId="25" fillId="0" borderId="6" xfId="0" applyFont="1" applyBorder="1" applyAlignment="1">
      <alignment vertical="center"/>
    </xf>
    <xf numFmtId="0" fontId="31" fillId="0" borderId="6" xfId="0" applyFont="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1" fillId="0" borderId="2" xfId="0" applyFont="1" applyBorder="1" applyAlignment="1">
      <alignment horizontal="center" vertical="center"/>
    </xf>
    <xf numFmtId="0" fontId="27" fillId="4" borderId="7" xfId="0" applyFont="1" applyFill="1" applyBorder="1" applyAlignment="1">
      <alignment vertical="center"/>
    </xf>
    <xf numFmtId="0" fontId="10" fillId="0" borderId="8" xfId="0" applyFont="1" applyBorder="1" applyAlignment="1">
      <alignment vertical="center"/>
    </xf>
    <xf numFmtId="49" fontId="25" fillId="0" borderId="6" xfId="0" applyNumberFormat="1" applyFont="1" applyBorder="1" applyAlignment="1">
      <alignment vertical="center"/>
    </xf>
    <xf numFmtId="0" fontId="34" fillId="0" borderId="0" xfId="0" applyFont="1" applyAlignment="1">
      <alignment vertical="center"/>
    </xf>
    <xf numFmtId="0" fontId="27" fillId="4" borderId="2" xfId="0" applyFont="1" applyFill="1" applyBorder="1" applyAlignment="1">
      <alignment vertical="center"/>
    </xf>
    <xf numFmtId="49" fontId="35" fillId="2" borderId="0" xfId="0" applyNumberFormat="1" applyFont="1" applyFill="1" applyAlignment="1">
      <alignment horizontal="center" vertical="center"/>
    </xf>
    <xf numFmtId="0" fontId="27" fillId="4" borderId="6" xfId="0" applyFont="1" applyFill="1" applyBorder="1" applyAlignment="1">
      <alignment vertical="center"/>
    </xf>
    <xf numFmtId="0" fontId="36" fillId="4" borderId="0" xfId="0" applyFont="1" applyFill="1" applyAlignment="1">
      <alignment horizontal="right" vertical="center"/>
    </xf>
    <xf numFmtId="0" fontId="37" fillId="0" borderId="0" xfId="0" applyFont="1" applyAlignment="1">
      <alignment vertical="center"/>
    </xf>
    <xf numFmtId="0" fontId="25" fillId="0" borderId="6" xfId="0" applyFont="1" applyBorder="1" applyAlignment="1">
      <alignment horizontal="right" vertical="center"/>
    </xf>
    <xf numFmtId="0" fontId="30" fillId="5" borderId="0" xfId="0" applyFont="1" applyFill="1" applyAlignment="1">
      <alignment horizontal="right" vertical="center"/>
    </xf>
    <xf numFmtId="49" fontId="10" fillId="4" borderId="0" xfId="0" applyNumberFormat="1" applyFont="1" applyFill="1" applyAlignment="1">
      <alignment vertical="center"/>
    </xf>
    <xf numFmtId="49" fontId="38" fillId="4" borderId="0" xfId="0" applyNumberFormat="1" applyFont="1" applyFill="1" applyAlignment="1">
      <alignment horizontal="center" vertical="center"/>
    </xf>
    <xf numFmtId="49" fontId="39" fillId="0" borderId="0" xfId="0" applyNumberFormat="1" applyFont="1" applyAlignment="1">
      <alignment vertical="center"/>
    </xf>
    <xf numFmtId="49" fontId="40" fillId="0" borderId="0" xfId="0" applyNumberFormat="1" applyFont="1" applyAlignment="1">
      <alignment horizontal="center" vertical="center"/>
    </xf>
    <xf numFmtId="49" fontId="39" fillId="4" borderId="0" xfId="0" applyNumberFormat="1" applyFont="1" applyFill="1" applyAlignment="1">
      <alignment vertical="center"/>
    </xf>
    <xf numFmtId="49" fontId="4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41" fillId="2" borderId="9" xfId="0" applyFont="1" applyFill="1" applyBorder="1" applyAlignment="1">
      <alignment vertical="center"/>
    </xf>
    <xf numFmtId="0" fontId="41" fillId="2" borderId="10" xfId="0" applyFont="1" applyFill="1" applyBorder="1" applyAlignment="1">
      <alignment vertical="center"/>
    </xf>
    <xf numFmtId="0" fontId="41" fillId="2" borderId="11" xfId="0" applyFont="1" applyFill="1" applyBorder="1" applyAlignment="1">
      <alignment vertical="center"/>
    </xf>
    <xf numFmtId="49" fontId="42" fillId="2" borderId="10" xfId="0" applyNumberFormat="1" applyFont="1" applyFill="1" applyBorder="1" applyAlignment="1">
      <alignment horizontal="center" vertical="center"/>
    </xf>
    <xf numFmtId="49" fontId="42" fillId="2" borderId="10" xfId="0" applyNumberFormat="1" applyFont="1" applyFill="1" applyBorder="1" applyAlignment="1">
      <alignment vertical="center"/>
    </xf>
    <xf numFmtId="49" fontId="42" fillId="2" borderId="10" xfId="0" applyNumberFormat="1" applyFont="1" applyFill="1" applyBorder="1" applyAlignment="1">
      <alignment horizontal="centerContinuous" vertical="center"/>
    </xf>
    <xf numFmtId="49" fontId="42" fillId="2" borderId="12" xfId="0" applyNumberFormat="1" applyFont="1" applyFill="1" applyBorder="1" applyAlignment="1">
      <alignment horizontal="centerContinuous" vertical="center"/>
    </xf>
    <xf numFmtId="49" fontId="43" fillId="2" borderId="10" xfId="0" applyNumberFormat="1" applyFont="1" applyFill="1" applyBorder="1" applyAlignment="1">
      <alignment vertical="center"/>
    </xf>
    <xf numFmtId="49" fontId="43" fillId="2" borderId="12" xfId="0" applyNumberFormat="1" applyFont="1" applyFill="1" applyBorder="1" applyAlignment="1">
      <alignment vertical="center"/>
    </xf>
    <xf numFmtId="49" fontId="41" fillId="2" borderId="10" xfId="0" applyNumberFormat="1" applyFont="1" applyFill="1" applyBorder="1" applyAlignment="1">
      <alignment horizontal="left" vertical="center"/>
    </xf>
    <xf numFmtId="49" fontId="41" fillId="0" borderId="10" xfId="0" applyNumberFormat="1" applyFont="1" applyBorder="1" applyAlignment="1">
      <alignment horizontal="left" vertical="center"/>
    </xf>
    <xf numFmtId="49" fontId="43" fillId="4" borderId="12" xfId="0" applyNumberFormat="1" applyFont="1" applyFill="1" applyBorder="1" applyAlignment="1">
      <alignment vertical="center"/>
    </xf>
    <xf numFmtId="0" fontId="19" fillId="0" borderId="0" xfId="0" applyFont="1" applyAlignment="1">
      <alignment vertical="center"/>
    </xf>
    <xf numFmtId="49" fontId="19" fillId="0" borderId="13" xfId="0" applyNumberFormat="1" applyFont="1" applyBorder="1" applyAlignment="1">
      <alignment vertical="center"/>
    </xf>
    <xf numFmtId="49" fontId="19" fillId="0" borderId="0" xfId="0" applyNumberFormat="1" applyFont="1" applyAlignment="1">
      <alignment vertical="center"/>
    </xf>
    <xf numFmtId="49" fontId="19" fillId="0" borderId="7" xfId="0" applyNumberFormat="1" applyFont="1" applyBorder="1" applyAlignment="1">
      <alignment horizontal="right" vertical="center"/>
    </xf>
    <xf numFmtId="49" fontId="19" fillId="0" borderId="0" xfId="0" applyNumberFormat="1" applyFont="1" applyAlignment="1">
      <alignment horizontal="center" vertical="center"/>
    </xf>
    <xf numFmtId="0" fontId="19" fillId="4" borderId="0" xfId="0" applyFont="1" applyFill="1" applyAlignment="1">
      <alignment vertical="center"/>
    </xf>
    <xf numFmtId="49" fontId="19" fillId="4" borderId="0" xfId="0" applyNumberFormat="1" applyFont="1" applyFill="1" applyAlignment="1">
      <alignment horizontal="center" vertical="center"/>
    </xf>
    <xf numFmtId="49" fontId="19" fillId="4" borderId="7" xfId="0" applyNumberFormat="1" applyFont="1" applyFill="1" applyBorder="1" applyAlignment="1">
      <alignment vertical="center"/>
    </xf>
    <xf numFmtId="49" fontId="44" fillId="0" borderId="0" xfId="0" applyNumberFormat="1" applyFont="1" applyAlignment="1">
      <alignment horizontal="center" vertical="center"/>
    </xf>
    <xf numFmtId="49" fontId="20" fillId="0" borderId="0" xfId="0" applyNumberFormat="1" applyFont="1" applyAlignment="1">
      <alignment vertical="center"/>
    </xf>
    <xf numFmtId="49" fontId="20" fillId="0" borderId="7" xfId="0" applyNumberFormat="1" applyFont="1" applyBorder="1" applyAlignment="1">
      <alignment vertical="center"/>
    </xf>
    <xf numFmtId="49" fontId="41" fillId="2" borderId="14" xfId="0" applyNumberFormat="1" applyFont="1" applyFill="1" applyBorder="1" applyAlignment="1">
      <alignment vertical="center"/>
    </xf>
    <xf numFmtId="49" fontId="41" fillId="2" borderId="15" xfId="0" applyNumberFormat="1" applyFont="1" applyFill="1" applyBorder="1" applyAlignment="1">
      <alignment vertical="center"/>
    </xf>
    <xf numFmtId="49" fontId="20" fillId="2" borderId="7" xfId="0" applyNumberFormat="1" applyFont="1" applyFill="1" applyBorder="1" applyAlignment="1">
      <alignment vertical="center"/>
    </xf>
    <xf numFmtId="0" fontId="19" fillId="0" borderId="2" xfId="0" applyFont="1" applyBorder="1" applyAlignment="1">
      <alignment vertical="center"/>
    </xf>
    <xf numFmtId="49" fontId="20" fillId="0" borderId="2" xfId="0" applyNumberFormat="1" applyFont="1" applyBorder="1" applyAlignment="1">
      <alignment vertical="center"/>
    </xf>
    <xf numFmtId="49" fontId="19" fillId="0" borderId="2" xfId="0" applyNumberFormat="1" applyFont="1" applyBorder="1" applyAlignment="1">
      <alignment vertical="center"/>
    </xf>
    <xf numFmtId="49" fontId="20" fillId="0" borderId="6" xfId="0" applyNumberFormat="1" applyFont="1" applyBorder="1" applyAlignment="1">
      <alignment vertical="center"/>
    </xf>
    <xf numFmtId="49" fontId="19" fillId="0" borderId="16" xfId="0" applyNumberFormat="1" applyFont="1" applyBorder="1" applyAlignment="1">
      <alignment vertical="center"/>
    </xf>
    <xf numFmtId="49" fontId="19" fillId="0" borderId="6" xfId="0" applyNumberFormat="1" applyFont="1" applyBorder="1" applyAlignment="1">
      <alignment horizontal="right" vertical="center"/>
    </xf>
    <xf numFmtId="0" fontId="19" fillId="2" borderId="13" xfId="0" applyFont="1" applyFill="1" applyBorder="1" applyAlignment="1">
      <alignment vertical="center"/>
    </xf>
    <xf numFmtId="49" fontId="19" fillId="2" borderId="7" xfId="0" applyNumberFormat="1" applyFont="1" applyFill="1" applyBorder="1" applyAlignment="1">
      <alignment horizontal="right" vertical="center"/>
    </xf>
    <xf numFmtId="0" fontId="41" fillId="2" borderId="16" xfId="0" applyFont="1" applyFill="1" applyBorder="1" applyAlignment="1">
      <alignment vertical="center"/>
    </xf>
    <xf numFmtId="0" fontId="41" fillId="2" borderId="2" xfId="0" applyFont="1" applyFill="1" applyBorder="1" applyAlignment="1">
      <alignment vertical="center"/>
    </xf>
    <xf numFmtId="0" fontId="41" fillId="2" borderId="17" xfId="0" applyFont="1" applyFill="1" applyBorder="1" applyAlignment="1">
      <alignment vertical="center"/>
    </xf>
    <xf numFmtId="0" fontId="19" fillId="0" borderId="7" xfId="0" applyFont="1" applyBorder="1" applyAlignment="1">
      <alignment horizontal="right" vertical="center"/>
    </xf>
    <xf numFmtId="0" fontId="19" fillId="0" borderId="6" xfId="0" applyFont="1" applyBorder="1" applyAlignment="1">
      <alignment horizontal="right" vertical="center"/>
    </xf>
    <xf numFmtId="49" fontId="19" fillId="0" borderId="2" xfId="0" applyNumberFormat="1" applyFont="1" applyBorder="1" applyAlignment="1">
      <alignment horizontal="center" vertical="center"/>
    </xf>
    <xf numFmtId="0" fontId="19" fillId="4" borderId="2" xfId="0" applyFont="1" applyFill="1" applyBorder="1" applyAlignment="1">
      <alignment vertical="center"/>
    </xf>
    <xf numFmtId="49" fontId="19" fillId="4" borderId="2" xfId="0" applyNumberFormat="1" applyFont="1" applyFill="1" applyBorder="1" applyAlignment="1">
      <alignment horizontal="center" vertical="center"/>
    </xf>
    <xf numFmtId="49" fontId="19" fillId="4" borderId="6" xfId="0" applyNumberFormat="1" applyFont="1" applyFill="1" applyBorder="1" applyAlignment="1">
      <alignment vertical="center"/>
    </xf>
    <xf numFmtId="49" fontId="44" fillId="0" borderId="2" xfId="0" applyNumberFormat="1" applyFont="1" applyBorder="1" applyAlignment="1">
      <alignment horizontal="center" vertical="center"/>
    </xf>
    <xf numFmtId="0" fontId="30" fillId="5" borderId="6" xfId="0" applyFont="1" applyFill="1" applyBorder="1" applyAlignment="1">
      <alignment horizontal="right" vertical="center"/>
    </xf>
    <xf numFmtId="0" fontId="20" fillId="0" borderId="0" xfId="0" applyFont="1"/>
    <xf numFmtId="0" fontId="11" fillId="0" borderId="0" xfId="0" applyFont="1"/>
    <xf numFmtId="49" fontId="3" fillId="0" borderId="0" xfId="6" applyNumberFormat="1" applyFont="1" applyAlignment="1">
      <alignment vertical="top"/>
    </xf>
    <xf numFmtId="49" fontId="4" fillId="0" borderId="0" xfId="6" applyNumberFormat="1" applyFont="1" applyAlignment="1">
      <alignment vertical="top"/>
    </xf>
    <xf numFmtId="49" fontId="5" fillId="0" borderId="0" xfId="6" applyNumberFormat="1" applyFont="1" applyAlignment="1">
      <alignment vertical="top"/>
    </xf>
    <xf numFmtId="0" fontId="4" fillId="0" borderId="0" xfId="6" applyFont="1" applyAlignment="1">
      <alignment vertical="top"/>
    </xf>
    <xf numFmtId="49" fontId="6" fillId="0" borderId="0" xfId="6" applyNumberFormat="1" applyFont="1" applyAlignment="1">
      <alignment horizontal="left"/>
    </xf>
    <xf numFmtId="49" fontId="7" fillId="0" borderId="0" xfId="6" applyNumberFormat="1" applyFont="1" applyAlignment="1">
      <alignment horizontal="left"/>
    </xf>
    <xf numFmtId="49" fontId="8" fillId="0" borderId="0" xfId="6" applyNumberFormat="1" applyFont="1" applyAlignment="1">
      <alignment horizontal="left"/>
    </xf>
    <xf numFmtId="49" fontId="9" fillId="0" borderId="0" xfId="6" applyNumberFormat="1" applyFont="1" applyAlignment="1">
      <alignment horizontal="left"/>
    </xf>
    <xf numFmtId="49" fontId="8" fillId="0" borderId="0" xfId="6" applyNumberFormat="1" applyFont="1"/>
    <xf numFmtId="49" fontId="10" fillId="0" borderId="0" xfId="6" applyNumberFormat="1" applyFont="1"/>
    <xf numFmtId="49" fontId="11" fillId="0" borderId="0" xfId="6" applyNumberFormat="1" applyFont="1"/>
    <xf numFmtId="0" fontId="10" fillId="0" borderId="0" xfId="6" applyFont="1"/>
    <xf numFmtId="49" fontId="41" fillId="2" borderId="0" xfId="6" applyNumberFormat="1" applyFont="1" applyFill="1" applyAlignment="1">
      <alignment vertical="center"/>
    </xf>
    <xf numFmtId="49" fontId="43" fillId="2" borderId="0" xfId="6" applyNumberFormat="1" applyFont="1" applyFill="1" applyAlignment="1">
      <alignment vertical="center"/>
    </xf>
    <xf numFmtId="49" fontId="41" fillId="2" borderId="0" xfId="6" applyNumberFormat="1" applyFont="1" applyFill="1" applyAlignment="1">
      <alignment horizontal="left" vertical="center"/>
    </xf>
    <xf numFmtId="49" fontId="42" fillId="2" borderId="0" xfId="6" applyNumberFormat="1" applyFont="1" applyFill="1" applyAlignment="1">
      <alignment horizontal="right" vertical="center"/>
    </xf>
    <xf numFmtId="0" fontId="15" fillId="0" borderId="0" xfId="6" applyFont="1" applyAlignment="1">
      <alignment vertical="center"/>
    </xf>
    <xf numFmtId="49" fontId="16" fillId="0" borderId="1" xfId="6" applyNumberFormat="1" applyFont="1" applyBorder="1" applyAlignment="1">
      <alignment vertical="center"/>
    </xf>
    <xf numFmtId="49" fontId="10" fillId="0" borderId="1" xfId="6" applyNumberFormat="1" applyFont="1" applyBorder="1" applyAlignment="1">
      <alignment vertical="center"/>
    </xf>
    <xf numFmtId="49" fontId="17" fillId="0" borderId="1" xfId="6" applyNumberFormat="1" applyFont="1" applyBorder="1" applyAlignment="1">
      <alignment vertical="center"/>
    </xf>
    <xf numFmtId="49" fontId="16" fillId="0" borderId="1" xfId="7" applyNumberFormat="1" applyFont="1" applyBorder="1" applyAlignment="1" applyProtection="1">
      <alignment vertical="center"/>
      <protection locked="0"/>
    </xf>
    <xf numFmtId="0" fontId="18" fillId="0" borderId="1" xfId="6" applyFont="1" applyBorder="1" applyAlignment="1">
      <alignment horizontal="left" vertical="center"/>
    </xf>
    <xf numFmtId="49" fontId="18" fillId="0" borderId="1" xfId="6" applyNumberFormat="1" applyFont="1" applyBorder="1" applyAlignment="1">
      <alignment horizontal="right" vertical="center"/>
    </xf>
    <xf numFmtId="0" fontId="16" fillId="0" borderId="0" xfId="6" applyFont="1" applyAlignment="1">
      <alignment vertical="center"/>
    </xf>
    <xf numFmtId="49" fontId="19" fillId="2" borderId="0" xfId="6" applyNumberFormat="1" applyFont="1" applyFill="1" applyAlignment="1">
      <alignment horizontal="right" vertical="center"/>
    </xf>
    <xf numFmtId="49" fontId="19" fillId="2" borderId="0" xfId="6" applyNumberFormat="1" applyFont="1" applyFill="1" applyAlignment="1">
      <alignment horizontal="center" vertical="center"/>
    </xf>
    <xf numFmtId="49" fontId="19" fillId="2" borderId="0" xfId="6" applyNumberFormat="1" applyFont="1" applyFill="1" applyAlignment="1">
      <alignment horizontal="left" vertical="center"/>
    </xf>
    <xf numFmtId="49" fontId="20" fillId="2" borderId="0" xfId="6" applyNumberFormat="1" applyFont="1" applyFill="1" applyAlignment="1">
      <alignment horizontal="center" vertical="center"/>
    </xf>
    <xf numFmtId="49" fontId="20" fillId="2" borderId="0" xfId="6" applyNumberFormat="1" applyFont="1" applyFill="1" applyAlignment="1">
      <alignment vertical="center"/>
    </xf>
    <xf numFmtId="49" fontId="15" fillId="2" borderId="0" xfId="6" applyNumberFormat="1" applyFont="1" applyFill="1" applyAlignment="1">
      <alignment horizontal="right" vertical="center"/>
    </xf>
    <xf numFmtId="49" fontId="15" fillId="0" borderId="0" xfId="6" applyNumberFormat="1" applyFont="1" applyAlignment="1">
      <alignment horizontal="center" vertical="center"/>
    </xf>
    <xf numFmtId="0" fontId="15" fillId="0" borderId="0" xfId="6" applyFont="1" applyAlignment="1">
      <alignment horizontal="center" vertical="center"/>
    </xf>
    <xf numFmtId="49" fontId="15" fillId="0" borderId="0" xfId="6" applyNumberFormat="1" applyFont="1" applyAlignment="1">
      <alignment horizontal="left" vertical="center"/>
    </xf>
    <xf numFmtId="49" fontId="10" fillId="0" borderId="0" xfId="6" applyNumberFormat="1" applyFont="1" applyAlignment="1">
      <alignment vertical="center"/>
    </xf>
    <xf numFmtId="49" fontId="21" fillId="0" borderId="0" xfId="6" applyNumberFormat="1" applyFont="1" applyAlignment="1">
      <alignment horizontal="center" vertical="center"/>
    </xf>
    <xf numFmtId="49" fontId="21" fillId="0" borderId="0" xfId="6" applyNumberFormat="1" applyFont="1" applyAlignment="1">
      <alignment vertical="center"/>
    </xf>
    <xf numFmtId="49" fontId="22" fillId="2" borderId="0" xfId="6" applyNumberFormat="1" applyFont="1" applyFill="1" applyAlignment="1">
      <alignment horizontal="center" vertical="center"/>
    </xf>
    <xf numFmtId="0" fontId="26" fillId="0" borderId="2" xfId="6" applyFont="1" applyBorder="1" applyAlignment="1">
      <alignment vertical="center"/>
    </xf>
    <xf numFmtId="0" fontId="24" fillId="3" borderId="2" xfId="6" applyFont="1" applyFill="1" applyBorder="1" applyAlignment="1">
      <alignment horizontal="center" vertical="center"/>
    </xf>
    <xf numFmtId="0" fontId="22" fillId="0" borderId="2" xfId="6" applyFont="1" applyBorder="1" applyAlignment="1">
      <alignment vertical="center"/>
    </xf>
    <xf numFmtId="0" fontId="25" fillId="0" borderId="2" xfId="6" applyFont="1" applyBorder="1" applyAlignment="1">
      <alignment horizontal="center" vertical="center"/>
    </xf>
    <xf numFmtId="0" fontId="25" fillId="0" borderId="0" xfId="6" applyFont="1" applyAlignment="1">
      <alignment vertical="center"/>
    </xf>
    <xf numFmtId="0" fontId="26" fillId="4" borderId="0" xfId="6" applyFont="1" applyFill="1" applyAlignment="1">
      <alignment vertical="center"/>
    </xf>
    <xf numFmtId="0" fontId="27" fillId="4" borderId="0" xfId="6" applyFont="1" applyFill="1" applyAlignment="1">
      <alignment vertical="center"/>
    </xf>
    <xf numFmtId="49" fontId="26" fillId="4" borderId="0" xfId="6" applyNumberFormat="1" applyFont="1" applyFill="1" applyAlignment="1">
      <alignment vertical="center"/>
    </xf>
    <xf numFmtId="49" fontId="27" fillId="4" borderId="0" xfId="6" applyNumberFormat="1" applyFont="1" applyFill="1" applyAlignment="1">
      <alignment vertical="center"/>
    </xf>
    <xf numFmtId="0" fontId="10" fillId="4" borderId="0" xfId="6" applyFont="1" applyFill="1" applyAlignment="1">
      <alignment vertical="center"/>
    </xf>
    <xf numFmtId="0" fontId="10" fillId="0" borderId="0" xfId="6" applyFont="1" applyAlignment="1">
      <alignment vertical="center"/>
    </xf>
    <xf numFmtId="0" fontId="10" fillId="0" borderId="3" xfId="6" applyFont="1" applyBorder="1" applyAlignment="1">
      <alignment vertical="center"/>
    </xf>
    <xf numFmtId="49" fontId="26" fillId="2" borderId="0" xfId="6" applyNumberFormat="1" applyFont="1" applyFill="1" applyAlignment="1">
      <alignment horizontal="center" vertical="center"/>
    </xf>
    <xf numFmtId="0" fontId="26" fillId="0" borderId="0" xfId="6" applyFont="1" applyAlignment="1">
      <alignment horizontal="center" vertical="center"/>
    </xf>
    <xf numFmtId="0" fontId="32" fillId="0" borderId="0" xfId="6" applyFont="1" applyAlignment="1">
      <alignment vertical="center"/>
    </xf>
    <xf numFmtId="0" fontId="20" fillId="0" borderId="0" xfId="6" applyFont="1" applyAlignment="1">
      <alignment horizontal="right" vertical="center"/>
    </xf>
    <xf numFmtId="0" fontId="30" fillId="5" borderId="4" xfId="6" applyFont="1" applyFill="1" applyBorder="1" applyAlignment="1">
      <alignment horizontal="right" vertical="center"/>
    </xf>
    <xf numFmtId="0" fontId="25" fillId="0" borderId="2" xfId="6" applyFont="1" applyBorder="1" applyAlignment="1">
      <alignment vertical="center"/>
    </xf>
    <xf numFmtId="0" fontId="10" fillId="0" borderId="5" xfId="6" applyFont="1" applyBorder="1" applyAlignment="1">
      <alignment vertical="center"/>
    </xf>
    <xf numFmtId="0" fontId="25" fillId="0" borderId="6" xfId="6" applyFont="1" applyBorder="1" applyAlignment="1">
      <alignment horizontal="center" vertical="center"/>
    </xf>
    <xf numFmtId="0" fontId="25" fillId="0" borderId="7" xfId="6" applyFont="1" applyBorder="1" applyAlignment="1">
      <alignment horizontal="left" vertical="center"/>
    </xf>
    <xf numFmtId="0" fontId="24" fillId="0" borderId="0" xfId="6" applyFont="1" applyAlignment="1">
      <alignment horizontal="center" vertical="center"/>
    </xf>
    <xf numFmtId="0" fontId="25" fillId="0" borderId="0" xfId="6" applyFont="1" applyAlignment="1">
      <alignment horizontal="center" vertical="center"/>
    </xf>
    <xf numFmtId="0" fontId="30" fillId="5" borderId="7" xfId="6" applyFont="1" applyFill="1" applyBorder="1" applyAlignment="1">
      <alignment horizontal="right" vertical="center"/>
    </xf>
    <xf numFmtId="49" fontId="25" fillId="0" borderId="2" xfId="6" applyNumberFormat="1" applyFont="1" applyBorder="1" applyAlignment="1">
      <alignment vertical="center"/>
    </xf>
    <xf numFmtId="49" fontId="25" fillId="0" borderId="0" xfId="6" applyNumberFormat="1" applyFont="1" applyAlignment="1">
      <alignment vertical="center"/>
    </xf>
    <xf numFmtId="0" fontId="25" fillId="0" borderId="7" xfId="6" applyFont="1" applyBorder="1" applyAlignment="1">
      <alignment vertical="center"/>
    </xf>
    <xf numFmtId="49" fontId="25" fillId="0" borderId="7" xfId="6" applyNumberFormat="1" applyFont="1" applyBorder="1" applyAlignment="1">
      <alignment vertical="center"/>
    </xf>
    <xf numFmtId="0" fontId="25" fillId="0" borderId="6" xfId="6" applyFont="1" applyBorder="1" applyAlignment="1">
      <alignment vertical="center"/>
    </xf>
    <xf numFmtId="0" fontId="31" fillId="0" borderId="6" xfId="6" applyFont="1" applyBorder="1" applyAlignment="1">
      <alignment horizontal="center" vertical="center"/>
    </xf>
    <xf numFmtId="0" fontId="31" fillId="0" borderId="0" xfId="6" applyFont="1" applyAlignment="1">
      <alignment vertical="center"/>
    </xf>
    <xf numFmtId="0" fontId="31" fillId="0" borderId="2" xfId="6" applyFont="1" applyBorder="1" applyAlignment="1">
      <alignment horizontal="center" vertical="center"/>
    </xf>
    <xf numFmtId="0" fontId="27" fillId="4" borderId="7" xfId="6" applyFont="1" applyFill="1" applyBorder="1" applyAlignment="1">
      <alignment vertical="center"/>
    </xf>
    <xf numFmtId="0" fontId="10" fillId="0" borderId="8" xfId="6" applyFont="1" applyBorder="1" applyAlignment="1">
      <alignment vertical="center"/>
    </xf>
    <xf numFmtId="49" fontId="25" fillId="0" borderId="6" xfId="6" applyNumberFormat="1" applyFont="1" applyBorder="1" applyAlignment="1">
      <alignment vertical="center"/>
    </xf>
    <xf numFmtId="0" fontId="45" fillId="0" borderId="0" xfId="6" applyFont="1" applyAlignment="1">
      <alignment vertical="center"/>
    </xf>
    <xf numFmtId="0" fontId="27" fillId="4" borderId="2" xfId="6" applyFont="1" applyFill="1" applyBorder="1" applyAlignment="1">
      <alignment vertical="center"/>
    </xf>
    <xf numFmtId="0" fontId="27" fillId="4" borderId="6" xfId="6" applyFont="1" applyFill="1" applyBorder="1" applyAlignment="1">
      <alignment vertical="center"/>
    </xf>
    <xf numFmtId="0" fontId="36" fillId="4" borderId="0" xfId="6" applyFont="1" applyFill="1" applyAlignment="1">
      <alignment horizontal="right" vertical="center"/>
    </xf>
    <xf numFmtId="0" fontId="37" fillId="0" borderId="0" xfId="6" applyFont="1" applyAlignment="1">
      <alignment vertical="center"/>
    </xf>
    <xf numFmtId="0" fontId="25" fillId="0" borderId="6" xfId="6" applyFont="1" applyBorder="1" applyAlignment="1">
      <alignment horizontal="right" vertical="center"/>
    </xf>
    <xf numFmtId="0" fontId="30" fillId="5" borderId="0" xfId="6" applyFont="1" applyFill="1" applyAlignment="1">
      <alignment horizontal="right" vertical="center"/>
    </xf>
    <xf numFmtId="49" fontId="10" fillId="4" borderId="0" xfId="6" applyNumberFormat="1" applyFont="1" applyFill="1" applyAlignment="1">
      <alignment vertical="center"/>
    </xf>
    <xf numFmtId="49" fontId="38" fillId="4" borderId="0" xfId="6" applyNumberFormat="1" applyFont="1" applyFill="1" applyAlignment="1">
      <alignment horizontal="center" vertical="center"/>
    </xf>
    <xf numFmtId="49" fontId="39" fillId="0" borderId="0" xfId="6" applyNumberFormat="1" applyFont="1" applyAlignment="1">
      <alignment vertical="center"/>
    </xf>
    <xf numFmtId="49" fontId="40" fillId="0" borderId="0" xfId="6" applyNumberFormat="1" applyFont="1" applyAlignment="1">
      <alignment horizontal="center" vertical="center"/>
    </xf>
    <xf numFmtId="49" fontId="39" fillId="4" borderId="0" xfId="6" applyNumberFormat="1" applyFont="1" applyFill="1" applyAlignment="1">
      <alignment vertical="center"/>
    </xf>
    <xf numFmtId="49" fontId="40" fillId="4" borderId="0" xfId="6" applyNumberFormat="1" applyFont="1" applyFill="1" applyAlignment="1">
      <alignment vertical="center"/>
    </xf>
    <xf numFmtId="0" fontId="10" fillId="4" borderId="0" xfId="6" applyFill="1" applyAlignment="1">
      <alignment vertical="center"/>
    </xf>
    <xf numFmtId="0" fontId="10" fillId="0" borderId="0" xfId="6" applyAlignment="1">
      <alignment vertical="center"/>
    </xf>
    <xf numFmtId="0" fontId="41" fillId="2" borderId="9" xfId="6" applyFont="1" applyFill="1" applyBorder="1" applyAlignment="1">
      <alignment vertical="center"/>
    </xf>
    <xf numFmtId="0" fontId="41" fillId="2" borderId="10" xfId="6" applyFont="1" applyFill="1" applyBorder="1" applyAlignment="1">
      <alignment vertical="center"/>
    </xf>
    <xf numFmtId="0" fontId="41" fillId="2" borderId="11" xfId="6" applyFont="1" applyFill="1" applyBorder="1" applyAlignment="1">
      <alignment vertical="center"/>
    </xf>
    <xf numFmtId="49" fontId="42" fillId="2" borderId="10" xfId="6" applyNumberFormat="1" applyFont="1" applyFill="1" applyBorder="1" applyAlignment="1">
      <alignment horizontal="center" vertical="center"/>
    </xf>
    <xf numFmtId="49" fontId="42" fillId="2" borderId="10" xfId="6" applyNumberFormat="1" applyFont="1" applyFill="1" applyBorder="1" applyAlignment="1">
      <alignment vertical="center"/>
    </xf>
    <xf numFmtId="49" fontId="42" fillId="2" borderId="10" xfId="6" applyNumberFormat="1" applyFont="1" applyFill="1" applyBorder="1" applyAlignment="1">
      <alignment horizontal="centerContinuous" vertical="center"/>
    </xf>
    <xf numFmtId="49" fontId="42" fillId="2" borderId="12" xfId="6" applyNumberFormat="1" applyFont="1" applyFill="1" applyBorder="1" applyAlignment="1">
      <alignment horizontal="centerContinuous" vertical="center"/>
    </xf>
    <xf numFmtId="49" fontId="43" fillId="2" borderId="10" xfId="6" applyNumberFormat="1" applyFont="1" applyFill="1" applyBorder="1" applyAlignment="1">
      <alignment vertical="center"/>
    </xf>
    <xf numFmtId="49" fontId="43" fillId="2" borderId="12" xfId="6" applyNumberFormat="1" applyFont="1" applyFill="1" applyBorder="1" applyAlignment="1">
      <alignment vertical="center"/>
    </xf>
    <xf numFmtId="49" fontId="41" fillId="2" borderId="10" xfId="6" applyNumberFormat="1" applyFont="1" applyFill="1" applyBorder="1" applyAlignment="1">
      <alignment horizontal="left" vertical="center"/>
    </xf>
    <xf numFmtId="49" fontId="41" fillId="0" borderId="10" xfId="6" applyNumberFormat="1" applyFont="1" applyBorder="1" applyAlignment="1">
      <alignment horizontal="left" vertical="center"/>
    </xf>
    <xf numFmtId="49" fontId="43" fillId="4" borderId="12" xfId="6" applyNumberFormat="1" applyFont="1" applyFill="1" applyBorder="1" applyAlignment="1">
      <alignment vertical="center"/>
    </xf>
    <xf numFmtId="0" fontId="19" fillId="0" borderId="0" xfId="6" applyFont="1" applyAlignment="1">
      <alignment vertical="center"/>
    </xf>
    <xf numFmtId="49" fontId="19" fillId="0" borderId="13" xfId="6" applyNumberFormat="1" applyFont="1" applyBorder="1" applyAlignment="1">
      <alignment vertical="center"/>
    </xf>
    <xf numFmtId="49" fontId="19" fillId="0" borderId="0" xfId="6" applyNumberFormat="1" applyFont="1" applyAlignment="1">
      <alignment vertical="center"/>
    </xf>
    <xf numFmtId="49" fontId="19" fillId="0" borderId="7" xfId="6" applyNumberFormat="1" applyFont="1" applyBorder="1" applyAlignment="1">
      <alignment horizontal="right" vertical="center"/>
    </xf>
    <xf numFmtId="49" fontId="19" fillId="0" borderId="0" xfId="6" applyNumberFormat="1" applyFont="1" applyAlignment="1">
      <alignment horizontal="center" vertical="center"/>
    </xf>
    <xf numFmtId="0" fontId="19" fillId="4" borderId="0" xfId="6" applyFont="1" applyFill="1" applyAlignment="1">
      <alignment vertical="center"/>
    </xf>
    <xf numFmtId="49" fontId="19" fillId="4" borderId="0" xfId="6" applyNumberFormat="1" applyFont="1" applyFill="1" applyAlignment="1">
      <alignment horizontal="center" vertical="center"/>
    </xf>
    <xf numFmtId="49" fontId="19" fillId="4" borderId="7" xfId="6" applyNumberFormat="1" applyFont="1" applyFill="1" applyBorder="1" applyAlignment="1">
      <alignment vertical="center"/>
    </xf>
    <xf numFmtId="49" fontId="44" fillId="0" borderId="0" xfId="6" applyNumberFormat="1" applyFont="1" applyAlignment="1">
      <alignment horizontal="center" vertical="center"/>
    </xf>
    <xf numFmtId="49" fontId="20" fillId="0" borderId="0" xfId="6" applyNumberFormat="1" applyFont="1" applyAlignment="1">
      <alignment vertical="center"/>
    </xf>
    <xf numFmtId="49" fontId="20" fillId="0" borderId="7" xfId="6" applyNumberFormat="1" applyFont="1" applyBorder="1" applyAlignment="1">
      <alignment vertical="center"/>
    </xf>
    <xf numFmtId="49" fontId="41" fillId="2" borderId="14" xfId="6" applyNumberFormat="1" applyFont="1" applyFill="1" applyBorder="1" applyAlignment="1">
      <alignment vertical="center"/>
    </xf>
    <xf numFmtId="49" fontId="41" fillId="2" borderId="15" xfId="6" applyNumberFormat="1" applyFont="1" applyFill="1" applyBorder="1" applyAlignment="1">
      <alignment vertical="center"/>
    </xf>
    <xf numFmtId="49" fontId="20" fillId="2" borderId="7" xfId="6" applyNumberFormat="1" applyFont="1" applyFill="1" applyBorder="1" applyAlignment="1">
      <alignment vertical="center"/>
    </xf>
    <xf numFmtId="0" fontId="19" fillId="0" borderId="2" xfId="6" applyFont="1" applyBorder="1" applyAlignment="1">
      <alignment vertical="center"/>
    </xf>
    <xf numFmtId="49" fontId="20" fillId="0" borderId="2" xfId="6" applyNumberFormat="1" applyFont="1" applyBorder="1" applyAlignment="1">
      <alignment vertical="center"/>
    </xf>
    <xf numFmtId="49" fontId="19" fillId="0" borderId="2" xfId="6" applyNumberFormat="1" applyFont="1" applyBorder="1" applyAlignment="1">
      <alignment vertical="center"/>
    </xf>
    <xf numFmtId="49" fontId="20" fillId="0" borderId="6" xfId="6" applyNumberFormat="1" applyFont="1" applyBorder="1" applyAlignment="1">
      <alignment vertical="center"/>
    </xf>
    <xf numFmtId="49" fontId="19" fillId="0" borderId="16" xfId="6" applyNumberFormat="1" applyFont="1" applyBorder="1" applyAlignment="1">
      <alignment vertical="center"/>
    </xf>
    <xf numFmtId="49" fontId="19" fillId="0" borderId="6" xfId="6" applyNumberFormat="1" applyFont="1" applyBorder="1" applyAlignment="1">
      <alignment horizontal="right" vertical="center"/>
    </xf>
    <xf numFmtId="0" fontId="19" fillId="2" borderId="13" xfId="6" applyFont="1" applyFill="1" applyBorder="1" applyAlignment="1">
      <alignment vertical="center"/>
    </xf>
    <xf numFmtId="49" fontId="19" fillId="2" borderId="7" xfId="6" applyNumberFormat="1" applyFont="1" applyFill="1" applyBorder="1" applyAlignment="1">
      <alignment horizontal="right" vertical="center"/>
    </xf>
    <xf numFmtId="0" fontId="41" fillId="2" borderId="16" xfId="6" applyFont="1" applyFill="1" applyBorder="1" applyAlignment="1">
      <alignment vertical="center"/>
    </xf>
    <xf numFmtId="0" fontId="41" fillId="2" borderId="2" xfId="6" applyFont="1" applyFill="1" applyBorder="1" applyAlignment="1">
      <alignment vertical="center"/>
    </xf>
    <xf numFmtId="0" fontId="41" fillId="2" borderId="17" xfId="6" applyFont="1" applyFill="1" applyBorder="1" applyAlignment="1">
      <alignment vertical="center"/>
    </xf>
    <xf numFmtId="0" fontId="19" fillId="0" borderId="7" xfId="6" applyFont="1" applyBorder="1" applyAlignment="1">
      <alignment horizontal="right" vertical="center"/>
    </xf>
    <xf numFmtId="0" fontId="19" fillId="0" borderId="6" xfId="6" applyFont="1" applyBorder="1" applyAlignment="1">
      <alignment horizontal="right" vertical="center"/>
    </xf>
    <xf numFmtId="49" fontId="19" fillId="0" borderId="2" xfId="6" applyNumberFormat="1" applyFont="1" applyBorder="1" applyAlignment="1">
      <alignment horizontal="center" vertical="center"/>
    </xf>
    <xf numFmtId="0" fontId="19" fillId="4" borderId="2" xfId="6" applyFont="1" applyFill="1" applyBorder="1" applyAlignment="1">
      <alignment vertical="center"/>
    </xf>
    <xf numFmtId="49" fontId="19" fillId="4" borderId="2" xfId="6" applyNumberFormat="1" applyFont="1" applyFill="1" applyBorder="1" applyAlignment="1">
      <alignment horizontal="center" vertical="center"/>
    </xf>
    <xf numFmtId="49" fontId="19" fillId="4" borderId="6" xfId="6" applyNumberFormat="1" applyFont="1" applyFill="1" applyBorder="1" applyAlignment="1">
      <alignment vertical="center"/>
    </xf>
    <xf numFmtId="49" fontId="44" fillId="0" borderId="2" xfId="6" applyNumberFormat="1" applyFont="1" applyBorder="1" applyAlignment="1">
      <alignment horizontal="center" vertical="center"/>
    </xf>
    <xf numFmtId="0" fontId="30" fillId="5" borderId="6" xfId="6" applyFont="1" applyFill="1" applyBorder="1" applyAlignment="1">
      <alignment horizontal="right" vertical="center"/>
    </xf>
    <xf numFmtId="0" fontId="10" fillId="0" borderId="0" xfId="6"/>
    <xf numFmtId="0" fontId="20" fillId="0" borderId="0" xfId="6" applyFont="1"/>
    <xf numFmtId="0" fontId="11" fillId="0" borderId="0" xfId="6" applyFont="1"/>
    <xf numFmtId="0" fontId="3" fillId="0" borderId="0" xfId="6" applyFont="1" applyAlignment="1">
      <alignment vertical="top"/>
    </xf>
    <xf numFmtId="0" fontId="5" fillId="0" borderId="0" xfId="6" applyFont="1" applyAlignment="1">
      <alignment vertical="top"/>
    </xf>
    <xf numFmtId="0" fontId="6" fillId="0" borderId="0" xfId="6" applyFont="1" applyAlignment="1">
      <alignment horizontal="left"/>
    </xf>
    <xf numFmtId="0" fontId="7" fillId="0" borderId="0" xfId="6" applyFont="1" applyAlignment="1">
      <alignment horizontal="left"/>
    </xf>
    <xf numFmtId="0" fontId="9" fillId="0" borderId="0" xfId="6" applyFont="1" applyAlignment="1">
      <alignment horizontal="left"/>
    </xf>
    <xf numFmtId="0" fontId="41" fillId="2" borderId="0" xfId="6" applyFont="1" applyFill="1" applyAlignment="1">
      <alignment vertical="center"/>
    </xf>
    <xf numFmtId="0" fontId="43" fillId="2" borderId="0" xfId="6" applyFont="1" applyFill="1" applyAlignment="1">
      <alignment vertical="center"/>
    </xf>
    <xf numFmtId="49" fontId="41" fillId="2" borderId="0" xfId="6" applyNumberFormat="1" applyFont="1" applyFill="1" applyAlignment="1">
      <alignment horizontal="right" vertical="center"/>
    </xf>
    <xf numFmtId="0" fontId="42" fillId="2" borderId="0" xfId="6" applyFont="1" applyFill="1" applyAlignment="1">
      <alignment horizontal="right" vertical="center"/>
    </xf>
    <xf numFmtId="0" fontId="16" fillId="0" borderId="1" xfId="6" applyFont="1" applyBorder="1" applyAlignment="1">
      <alignment vertical="center"/>
    </xf>
    <xf numFmtId="0" fontId="10" fillId="0" borderId="1" xfId="6" applyFont="1" applyBorder="1" applyAlignment="1">
      <alignment vertical="center"/>
    </xf>
    <xf numFmtId="0" fontId="17" fillId="0" borderId="1" xfId="6" applyFont="1" applyBorder="1" applyAlignment="1">
      <alignment vertical="center"/>
    </xf>
    <xf numFmtId="0" fontId="18" fillId="0" borderId="1" xfId="6" applyFont="1" applyBorder="1" applyAlignment="1">
      <alignment horizontal="right" vertical="center"/>
    </xf>
    <xf numFmtId="0" fontId="19" fillId="2" borderId="0" xfId="6" applyFont="1" applyFill="1" applyAlignment="1">
      <alignment horizontal="right" vertical="center"/>
    </xf>
    <xf numFmtId="0" fontId="19" fillId="2" borderId="0" xfId="6" applyFont="1" applyFill="1" applyAlignment="1">
      <alignment horizontal="center" vertical="center"/>
    </xf>
    <xf numFmtId="0" fontId="19" fillId="2" borderId="0" xfId="6" applyFont="1" applyFill="1" applyAlignment="1">
      <alignment horizontal="left" vertical="center"/>
    </xf>
    <xf numFmtId="0" fontId="20" fillId="2" borderId="0" xfId="6" applyFont="1" applyFill="1" applyAlignment="1">
      <alignment horizontal="center" vertical="center"/>
    </xf>
    <xf numFmtId="0" fontId="20" fillId="2" borderId="0" xfId="6" applyFont="1" applyFill="1" applyAlignment="1">
      <alignment vertical="center"/>
    </xf>
    <xf numFmtId="0" fontId="15" fillId="2" borderId="0" xfId="6" applyFont="1" applyFill="1" applyAlignment="1">
      <alignment horizontal="right" vertical="center"/>
    </xf>
    <xf numFmtId="0" fontId="15" fillId="0" borderId="0" xfId="6" applyFont="1" applyAlignment="1">
      <alignment horizontal="left" vertical="center"/>
    </xf>
    <xf numFmtId="0" fontId="21" fillId="0" borderId="0" xfId="6" applyFont="1" applyAlignment="1">
      <alignment horizontal="center" vertical="center"/>
    </xf>
    <xf numFmtId="0" fontId="21" fillId="0" borderId="0" xfId="6" applyFont="1" applyAlignment="1">
      <alignment vertical="center"/>
    </xf>
    <xf numFmtId="0" fontId="22" fillId="2" borderId="0" xfId="6" applyFont="1" applyFill="1" applyAlignment="1">
      <alignment horizontal="center" vertical="center"/>
    </xf>
    <xf numFmtId="0" fontId="7" fillId="0" borderId="2" xfId="6" applyFont="1" applyBorder="1" applyAlignment="1">
      <alignment vertical="center"/>
    </xf>
    <xf numFmtId="0" fontId="27" fillId="0" borderId="2" xfId="6" applyFont="1" applyBorder="1" applyAlignment="1">
      <alignment horizontal="center" vertical="center"/>
    </xf>
    <xf numFmtId="0" fontId="26" fillId="0" borderId="0" xfId="6" applyFont="1" applyAlignment="1">
      <alignment vertical="center"/>
    </xf>
    <xf numFmtId="0" fontId="27" fillId="0" borderId="0" xfId="6" applyFont="1" applyAlignment="1">
      <alignment vertical="center"/>
    </xf>
    <xf numFmtId="0" fontId="26" fillId="2" borderId="0" xfId="6" applyFont="1" applyFill="1" applyAlignment="1">
      <alignment horizontal="center" vertical="center"/>
    </xf>
    <xf numFmtId="0" fontId="37" fillId="0" borderId="6" xfId="6" applyFont="1" applyBorder="1" applyAlignment="1">
      <alignment horizontal="right" vertical="center"/>
    </xf>
    <xf numFmtId="0" fontId="22" fillId="0" borderId="0" xfId="6" applyFont="1" applyAlignment="1">
      <alignment vertical="center"/>
    </xf>
    <xf numFmtId="0" fontId="46" fillId="0" borderId="7" xfId="6" applyFont="1" applyBorder="1" applyAlignment="1">
      <alignment horizontal="center" vertical="center"/>
    </xf>
    <xf numFmtId="0" fontId="25" fillId="0" borderId="0" xfId="6" applyFont="1" applyAlignment="1">
      <alignment horizontal="left" vertical="center"/>
    </xf>
    <xf numFmtId="0" fontId="27" fillId="0" borderId="0" xfId="6" applyFont="1" applyAlignment="1">
      <alignment horizontal="left" vertical="center"/>
    </xf>
    <xf numFmtId="0" fontId="25" fillId="0" borderId="2" xfId="6" applyFont="1" applyBorder="1" applyAlignment="1">
      <alignment horizontal="left" vertical="center"/>
    </xf>
    <xf numFmtId="0" fontId="37" fillId="0" borderId="2" xfId="6" applyFont="1" applyBorder="1" applyAlignment="1">
      <alignment horizontal="right" vertical="center"/>
    </xf>
    <xf numFmtId="0" fontId="10" fillId="0" borderId="2" xfId="6" applyFont="1" applyBorder="1" applyAlignment="1">
      <alignment vertical="center"/>
    </xf>
    <xf numFmtId="0" fontId="27" fillId="0" borderId="6" xfId="6" applyFont="1" applyBorder="1" applyAlignment="1">
      <alignment horizontal="center" vertical="center"/>
    </xf>
    <xf numFmtId="0" fontId="27" fillId="0" borderId="7" xfId="6" applyFont="1" applyBorder="1" applyAlignment="1">
      <alignment vertical="center"/>
    </xf>
    <xf numFmtId="0" fontId="26" fillId="0" borderId="0" xfId="6" applyFont="1" applyAlignment="1">
      <alignment horizontal="left" vertical="center"/>
    </xf>
    <xf numFmtId="0" fontId="47" fillId="0" borderId="0" xfId="6" applyFont="1" applyAlignment="1">
      <alignment vertical="center"/>
    </xf>
    <xf numFmtId="0" fontId="37" fillId="0" borderId="0" xfId="6" applyFont="1" applyAlignment="1">
      <alignment horizontal="right" vertical="center"/>
    </xf>
    <xf numFmtId="0" fontId="27" fillId="0" borderId="0" xfId="6" applyFont="1" applyAlignment="1">
      <alignment horizontal="center" vertical="center"/>
    </xf>
    <xf numFmtId="0" fontId="27" fillId="0" borderId="7" xfId="6" applyFont="1" applyBorder="1" applyAlignment="1">
      <alignment horizontal="left" vertical="center"/>
    </xf>
    <xf numFmtId="0" fontId="37" fillId="0" borderId="7" xfId="6" applyFont="1" applyBorder="1" applyAlignment="1">
      <alignment horizontal="right" vertical="center"/>
    </xf>
    <xf numFmtId="0" fontId="27" fillId="4" borderId="0" xfId="6" applyFont="1" applyFill="1" applyAlignment="1">
      <alignment horizontal="right" vertical="center"/>
    </xf>
    <xf numFmtId="0" fontId="27" fillId="4" borderId="2" xfId="6" applyFont="1" applyFill="1" applyBorder="1" applyAlignment="1">
      <alignment horizontal="right" vertical="center"/>
    </xf>
    <xf numFmtId="0" fontId="37" fillId="4" borderId="0" xfId="6" applyFont="1" applyFill="1" applyAlignment="1">
      <alignment horizontal="right" vertical="center"/>
    </xf>
    <xf numFmtId="0" fontId="7" fillId="0" borderId="0" xfId="6" applyFont="1" applyAlignment="1">
      <alignment vertical="center"/>
    </xf>
    <xf numFmtId="0" fontId="26" fillId="4" borderId="0" xfId="6" applyFont="1" applyFill="1" applyAlignment="1">
      <alignment horizontal="center" vertical="center"/>
    </xf>
    <xf numFmtId="49" fontId="26" fillId="4" borderId="0" xfId="6" applyNumberFormat="1" applyFont="1" applyFill="1" applyAlignment="1">
      <alignment horizontal="center" vertical="center"/>
    </xf>
    <xf numFmtId="1" fontId="26" fillId="4" borderId="0" xfId="6" applyNumberFormat="1" applyFont="1" applyFill="1" applyAlignment="1">
      <alignment horizontal="center" vertical="center"/>
    </xf>
    <xf numFmtId="49" fontId="26" fillId="0" borderId="0" xfId="6" applyNumberFormat="1" applyFont="1" applyAlignment="1">
      <alignment vertical="center"/>
    </xf>
    <xf numFmtId="49" fontId="27" fillId="0" borderId="0" xfId="6" applyNumberFormat="1" applyFont="1" applyAlignment="1">
      <alignment horizontal="center" vertical="center"/>
    </xf>
    <xf numFmtId="49" fontId="10" fillId="0" borderId="0" xfId="6" applyNumberFormat="1" applyAlignment="1">
      <alignment vertical="center"/>
    </xf>
    <xf numFmtId="49" fontId="42" fillId="2" borderId="12" xfId="6" applyNumberFormat="1" applyFont="1" applyFill="1" applyBorder="1" applyAlignment="1">
      <alignment vertical="center"/>
    </xf>
    <xf numFmtId="49" fontId="19" fillId="4" borderId="0" xfId="6" applyNumberFormat="1" applyFont="1" applyFill="1" applyAlignment="1">
      <alignment vertical="center"/>
    </xf>
    <xf numFmtId="49" fontId="44" fillId="4" borderId="7" xfId="6" applyNumberFormat="1" applyFont="1" applyFill="1" applyBorder="1" applyAlignment="1">
      <alignment vertical="center"/>
    </xf>
    <xf numFmtId="49" fontId="44" fillId="0" borderId="0" xfId="6" applyNumberFormat="1" applyFont="1" applyAlignment="1">
      <alignment vertical="center"/>
    </xf>
    <xf numFmtId="49" fontId="19" fillId="4" borderId="2" xfId="6" applyNumberFormat="1" applyFont="1" applyFill="1" applyBorder="1" applyAlignment="1">
      <alignment vertical="center"/>
    </xf>
    <xf numFmtId="49" fontId="44" fillId="4" borderId="6" xfId="6" applyNumberFormat="1" applyFont="1" applyFill="1" applyBorder="1" applyAlignment="1">
      <alignment vertical="center"/>
    </xf>
    <xf numFmtId="49" fontId="44" fillId="0" borderId="2" xfId="6" applyNumberFormat="1" applyFont="1" applyBorder="1" applyAlignment="1">
      <alignment vertical="center"/>
    </xf>
    <xf numFmtId="0" fontId="48" fillId="6" borderId="6" xfId="6" applyFont="1" applyFill="1" applyBorder="1" applyAlignment="1">
      <alignment vertical="center"/>
    </xf>
    <xf numFmtId="0" fontId="26" fillId="0" borderId="0" xfId="6" applyFont="1" applyBorder="1" applyAlignment="1">
      <alignment vertical="center"/>
    </xf>
    <xf numFmtId="0" fontId="27" fillId="0" borderId="0" xfId="6" applyFont="1" applyBorder="1" applyAlignment="1">
      <alignment vertical="center"/>
    </xf>
    <xf numFmtId="0" fontId="46" fillId="0" borderId="0" xfId="6" applyFont="1" applyBorder="1" applyAlignment="1">
      <alignment horizontal="center" vertical="center"/>
    </xf>
    <xf numFmtId="0" fontId="25" fillId="0" borderId="0" xfId="6" applyFont="1" applyBorder="1" applyAlignment="1">
      <alignment horizontal="left" vertical="center"/>
    </xf>
    <xf numFmtId="49" fontId="50" fillId="0" borderId="0" xfId="6" applyNumberFormat="1" applyFont="1" applyAlignment="1">
      <alignment vertical="top"/>
    </xf>
    <xf numFmtId="49" fontId="51" fillId="0" borderId="0" xfId="6" applyNumberFormat="1" applyFont="1"/>
    <xf numFmtId="49" fontId="52" fillId="0" borderId="0" xfId="6" applyNumberFormat="1" applyFont="1"/>
    <xf numFmtId="0" fontId="7" fillId="0" borderId="0" xfId="6" applyFont="1" applyFill="1" applyAlignment="1">
      <alignment vertical="center"/>
    </xf>
    <xf numFmtId="0" fontId="41" fillId="0" borderId="0" xfId="6" applyFont="1" applyFill="1" applyAlignment="1">
      <alignment vertical="center"/>
    </xf>
    <xf numFmtId="0" fontId="49" fillId="0" borderId="0" xfId="6" applyFont="1" applyFill="1" applyAlignment="1">
      <alignment horizontal="left"/>
    </xf>
    <xf numFmtId="49" fontId="53" fillId="0" borderId="0" xfId="6" applyNumberFormat="1" applyFont="1" applyFill="1" applyAlignment="1">
      <alignment vertical="center"/>
    </xf>
    <xf numFmtId="49" fontId="49" fillId="0" borderId="0" xfId="6" applyNumberFormat="1" applyFont="1" applyFill="1" applyAlignment="1">
      <alignment horizontal="right" vertical="center"/>
    </xf>
    <xf numFmtId="0" fontId="53" fillId="0" borderId="0" xfId="6" applyFont="1" applyFill="1" applyAlignment="1">
      <alignment vertical="center"/>
    </xf>
    <xf numFmtId="0" fontId="49" fillId="0" borderId="0" xfId="6" applyFont="1" applyFill="1" applyAlignment="1">
      <alignment vertical="center"/>
    </xf>
    <xf numFmtId="0" fontId="43" fillId="0" borderId="0" xfId="6" applyFont="1" applyFill="1" applyAlignment="1">
      <alignment vertical="center"/>
    </xf>
    <xf numFmtId="0" fontId="9" fillId="0" borderId="0" xfId="6" applyFont="1" applyFill="1" applyAlignment="1">
      <alignment horizontal="left"/>
    </xf>
    <xf numFmtId="49" fontId="54" fillId="0" borderId="0" xfId="6" applyNumberFormat="1" applyFont="1" applyFill="1" applyAlignment="1">
      <alignment vertical="center"/>
    </xf>
    <xf numFmtId="49" fontId="9" fillId="0" borderId="0" xfId="6" applyNumberFormat="1" applyFont="1" applyFill="1" applyAlignment="1">
      <alignment horizontal="right" vertical="center"/>
    </xf>
    <xf numFmtId="0" fontId="42" fillId="0" borderId="0" xfId="6" applyFont="1" applyFill="1" applyAlignment="1">
      <alignment horizontal="right" vertical="center"/>
    </xf>
    <xf numFmtId="0" fontId="55" fillId="0" borderId="0" xfId="6" applyFont="1" applyAlignment="1">
      <alignment horizontal="left"/>
    </xf>
    <xf numFmtId="0" fontId="10" fillId="0" borderId="0" xfId="6" applyAlignment="1">
      <alignment horizontal="left"/>
    </xf>
    <xf numFmtId="0" fontId="72" fillId="0" borderId="6" xfId="6" applyFont="1" applyBorder="1" applyAlignment="1">
      <alignment vertical="center"/>
    </xf>
    <xf numFmtId="0" fontId="72" fillId="0" borderId="25" xfId="6" applyFont="1" applyBorder="1" applyAlignment="1">
      <alignment vertical="center"/>
    </xf>
    <xf numFmtId="0" fontId="2" fillId="0" borderId="0" xfId="48"/>
    <xf numFmtId="0" fontId="55" fillId="0" borderId="0" xfId="48" applyFont="1"/>
    <xf numFmtId="0" fontId="15" fillId="0" borderId="0" xfId="48" applyFont="1" applyAlignment="1">
      <alignment textRotation="90"/>
    </xf>
    <xf numFmtId="0" fontId="56" fillId="0" borderId="0" xfId="48" applyFont="1" applyAlignment="1">
      <alignment textRotation="90" wrapText="1"/>
    </xf>
    <xf numFmtId="0" fontId="55" fillId="0" borderId="0" xfId="48" applyFont="1" applyAlignment="1">
      <alignment horizontal="left"/>
    </xf>
    <xf numFmtId="0" fontId="2" fillId="0" borderId="0" xfId="48" applyAlignment="1">
      <alignment horizontal="left"/>
    </xf>
    <xf numFmtId="0" fontId="57" fillId="0" borderId="0" xfId="48" applyFont="1"/>
    <xf numFmtId="0" fontId="2" fillId="0" borderId="0" xfId="48" applyAlignment="1">
      <alignment horizontal="center"/>
    </xf>
    <xf numFmtId="0" fontId="7" fillId="0" borderId="0" xfId="48" applyFont="1" applyAlignment="1">
      <alignment horizontal="center"/>
    </xf>
    <xf numFmtId="0" fontId="7" fillId="0" borderId="26" xfId="48" applyFont="1" applyBorder="1" applyAlignment="1" applyProtection="1">
      <alignment horizontal="center"/>
      <protection locked="0"/>
    </xf>
    <xf numFmtId="0" fontId="3" fillId="0" borderId="27" xfId="48" applyFont="1" applyBorder="1" applyAlignment="1" applyProtection="1">
      <alignment horizontal="center" vertical="center"/>
      <protection locked="0"/>
    </xf>
    <xf numFmtId="0" fontId="49" fillId="0" borderId="27" xfId="48" applyFont="1" applyBorder="1" applyAlignment="1" applyProtection="1">
      <alignment horizontal="center" vertical="center"/>
      <protection locked="0"/>
    </xf>
    <xf numFmtId="0" fontId="16" fillId="0" borderId="19" xfId="48" applyFont="1" applyBorder="1" applyAlignment="1" applyProtection="1">
      <alignment horizontal="center" textRotation="255" wrapText="1"/>
      <protection locked="0"/>
    </xf>
    <xf numFmtId="0" fontId="7" fillId="0" borderId="19" xfId="48" applyFont="1" applyBorder="1" applyAlignment="1" applyProtection="1">
      <alignment horizontal="left" vertical="center"/>
      <protection locked="0"/>
    </xf>
    <xf numFmtId="0" fontId="7" fillId="0" borderId="19" xfId="48" applyFont="1" applyBorder="1" applyAlignment="1" applyProtection="1">
      <alignment horizontal="center" vertical="center"/>
      <protection locked="0"/>
    </xf>
    <xf numFmtId="0" fontId="7" fillId="0" borderId="28" xfId="48" applyFont="1" applyBorder="1" applyAlignment="1" applyProtection="1">
      <alignment horizontal="center" vertical="center"/>
      <protection locked="0"/>
    </xf>
    <xf numFmtId="0" fontId="16" fillId="0" borderId="18" xfId="48" applyFont="1" applyBorder="1" applyAlignment="1" applyProtection="1">
      <alignment horizontal="center" textRotation="255" wrapText="1"/>
      <protection locked="0"/>
    </xf>
    <xf numFmtId="0" fontId="7" fillId="0" borderId="18" xfId="48" applyFont="1" applyBorder="1" applyAlignment="1" applyProtection="1">
      <alignment horizontal="center" vertical="center"/>
      <protection locked="0"/>
    </xf>
    <xf numFmtId="0" fontId="7" fillId="0" borderId="27" xfId="48" applyFont="1" applyBorder="1" applyAlignment="1" applyProtection="1">
      <alignment horizontal="center" vertical="center" textRotation="90" wrapText="1"/>
      <protection locked="0"/>
    </xf>
    <xf numFmtId="0" fontId="50" fillId="0" borderId="27" xfId="48" applyFont="1" applyBorder="1" applyAlignment="1" applyProtection="1">
      <alignment horizontal="center" vertical="center" textRotation="90" wrapText="1"/>
      <protection locked="0"/>
    </xf>
    <xf numFmtId="0" fontId="50" fillId="0" borderId="29" xfId="48" applyFont="1" applyBorder="1" applyAlignment="1" applyProtection="1">
      <alignment horizontal="center" vertical="center" textRotation="90" wrapText="1"/>
      <protection locked="0"/>
    </xf>
    <xf numFmtId="0" fontId="4" fillId="0" borderId="30" xfId="48" applyFont="1" applyBorder="1" applyAlignment="1" applyProtection="1">
      <alignment horizontal="center" vertical="center"/>
      <protection locked="0"/>
    </xf>
    <xf numFmtId="0" fontId="4" fillId="0" borderId="31" xfId="48" applyFont="1" applyFill="1" applyBorder="1" applyAlignment="1" applyProtection="1">
      <alignment horizontal="center" vertical="center" wrapText="1"/>
      <protection locked="0"/>
    </xf>
    <xf numFmtId="0" fontId="39" fillId="0" borderId="31" xfId="48" applyFont="1" applyFill="1" applyBorder="1" applyAlignment="1" applyProtection="1">
      <alignment horizontal="center" vertical="center" wrapText="1"/>
      <protection locked="0"/>
    </xf>
    <xf numFmtId="0" fontId="4" fillId="7" borderId="19" xfId="48" applyFont="1" applyFill="1" applyBorder="1" applyAlignment="1" applyProtection="1">
      <alignment horizontal="center"/>
      <protection locked="0"/>
    </xf>
    <xf numFmtId="0" fontId="4" fillId="7" borderId="28" xfId="48" applyFont="1" applyFill="1" applyBorder="1" applyAlignment="1" applyProtection="1">
      <alignment horizontal="center"/>
      <protection locked="0"/>
    </xf>
    <xf numFmtId="0" fontId="4" fillId="0" borderId="18" xfId="48" applyFont="1" applyFill="1" applyBorder="1" applyAlignment="1" applyProtection="1">
      <alignment horizontal="center"/>
      <protection locked="0"/>
    </xf>
    <xf numFmtId="0" fontId="4" fillId="0" borderId="19" xfId="48" applyFont="1" applyFill="1" applyBorder="1" applyAlignment="1" applyProtection="1">
      <alignment horizontal="center"/>
      <protection locked="0"/>
    </xf>
    <xf numFmtId="0" fontId="4" fillId="0" borderId="28" xfId="48" applyFont="1" applyFill="1" applyBorder="1" applyAlignment="1" applyProtection="1">
      <alignment horizontal="center"/>
      <protection locked="0"/>
    </xf>
    <xf numFmtId="0" fontId="58" fillId="0" borderId="31" xfId="48" applyFont="1" applyBorder="1" applyAlignment="1" applyProtection="1">
      <alignment horizontal="center"/>
      <protection locked="0"/>
    </xf>
    <xf numFmtId="0" fontId="59" fillId="0" borderId="31" xfId="48" applyFont="1" applyBorder="1" applyAlignment="1" applyProtection="1">
      <alignment horizontal="center"/>
      <protection locked="0"/>
    </xf>
    <xf numFmtId="0" fontId="3" fillId="0" borderId="32" xfId="48" applyFont="1" applyBorder="1" applyAlignment="1" applyProtection="1">
      <alignment horizontal="center"/>
      <protection locked="0"/>
    </xf>
    <xf numFmtId="0" fontId="4" fillId="0" borderId="20" xfId="48" applyFont="1" applyFill="1" applyBorder="1" applyAlignment="1" applyProtection="1">
      <alignment horizontal="center"/>
      <protection locked="0"/>
    </xf>
    <xf numFmtId="0" fontId="4" fillId="0" borderId="21" xfId="48" applyFont="1" applyFill="1" applyBorder="1" applyAlignment="1" applyProtection="1">
      <alignment horizontal="center"/>
      <protection locked="0"/>
    </xf>
    <xf numFmtId="0" fontId="4" fillId="0" borderId="22" xfId="48" applyFont="1" applyFill="1" applyBorder="1" applyAlignment="1" applyProtection="1">
      <alignment horizontal="center"/>
      <protection locked="0"/>
    </xf>
    <xf numFmtId="0" fontId="4" fillId="0" borderId="33" xfId="48" applyFont="1" applyBorder="1" applyAlignment="1" applyProtection="1">
      <alignment horizontal="center" vertical="center"/>
      <protection locked="0"/>
    </xf>
    <xf numFmtId="0" fontId="4" fillId="0" borderId="34" xfId="48" applyFont="1" applyFill="1" applyBorder="1" applyAlignment="1" applyProtection="1">
      <alignment horizontal="center" vertical="center" wrapText="1"/>
      <protection locked="0"/>
    </xf>
    <xf numFmtId="0" fontId="39" fillId="0" borderId="34" xfId="48" applyFont="1" applyFill="1" applyBorder="1" applyAlignment="1" applyProtection="1">
      <alignment horizontal="center" vertical="center" wrapText="1"/>
      <protection locked="0"/>
    </xf>
    <xf numFmtId="0" fontId="4" fillId="0" borderId="23" xfId="48" applyFont="1" applyFill="1" applyBorder="1" applyAlignment="1" applyProtection="1">
      <alignment horizontal="center"/>
      <protection locked="0"/>
    </xf>
    <xf numFmtId="0" fontId="4" fillId="0" borderId="1" xfId="48" applyFont="1" applyFill="1" applyBorder="1" applyAlignment="1" applyProtection="1">
      <alignment horizontal="center"/>
      <protection locked="0"/>
    </xf>
    <xf numFmtId="0" fontId="4" fillId="0" borderId="24" xfId="48" applyFont="1" applyFill="1" applyBorder="1" applyAlignment="1" applyProtection="1">
      <alignment horizontal="center"/>
      <protection locked="0"/>
    </xf>
    <xf numFmtId="0" fontId="58" fillId="0" borderId="34" xfId="48" applyFont="1" applyBorder="1" applyAlignment="1" applyProtection="1">
      <alignment horizontal="center"/>
      <protection locked="0"/>
    </xf>
    <xf numFmtId="0" fontId="59" fillId="0" borderId="34" xfId="48" applyFont="1" applyBorder="1" applyAlignment="1" applyProtection="1">
      <alignment horizontal="center"/>
      <protection locked="0"/>
    </xf>
    <xf numFmtId="0" fontId="3" fillId="0" borderId="35" xfId="48" applyFont="1" applyBorder="1" applyAlignment="1" applyProtection="1">
      <alignment horizontal="center"/>
      <protection locked="0"/>
    </xf>
    <xf numFmtId="0" fontId="4" fillId="0" borderId="0" xfId="48" applyFont="1" applyFill="1" applyBorder="1" applyAlignment="1">
      <alignment horizontal="center" vertical="center" wrapText="1"/>
    </xf>
    <xf numFmtId="0" fontId="39" fillId="0" borderId="0" xfId="48" applyFont="1" applyFill="1" applyBorder="1" applyAlignment="1">
      <alignment horizontal="center" vertical="center" wrapText="1"/>
    </xf>
    <xf numFmtId="0" fontId="4" fillId="0" borderId="0" xfId="48" applyFont="1" applyFill="1" applyBorder="1" applyAlignment="1">
      <alignment horizontal="center"/>
    </xf>
    <xf numFmtId="0" fontId="4" fillId="0" borderId="0" xfId="48" applyFont="1" applyBorder="1" applyAlignment="1">
      <alignment horizontal="center"/>
    </xf>
    <xf numFmtId="0" fontId="3" fillId="0" borderId="0" xfId="48" applyFont="1" applyBorder="1" applyAlignment="1">
      <alignment horizontal="center"/>
    </xf>
    <xf numFmtId="0" fontId="7" fillId="0" borderId="36" xfId="48" applyFont="1" applyBorder="1" applyAlignment="1" applyProtection="1">
      <alignment horizontal="center"/>
      <protection locked="0"/>
    </xf>
    <xf numFmtId="0" fontId="3" fillId="0" borderId="48" xfId="48" applyFont="1" applyBorder="1" applyAlignment="1" applyProtection="1">
      <alignment horizontal="center" vertical="center"/>
      <protection locked="0"/>
    </xf>
    <xf numFmtId="0" fontId="3" fillId="0" borderId="37" xfId="48" applyFont="1" applyBorder="1" applyAlignment="1" applyProtection="1">
      <alignment horizontal="center" vertical="center"/>
      <protection locked="0"/>
    </xf>
    <xf numFmtId="0" fontId="4" fillId="0" borderId="38" xfId="48" applyFont="1" applyBorder="1" applyAlignment="1" applyProtection="1">
      <alignment horizontal="center" vertical="center"/>
      <protection locked="0"/>
    </xf>
    <xf numFmtId="0" fontId="4" fillId="0" borderId="30" xfId="48" applyFont="1" applyFill="1" applyBorder="1" applyAlignment="1" applyProtection="1">
      <alignment horizontal="center" vertical="center" wrapText="1"/>
      <protection locked="0"/>
    </xf>
    <xf numFmtId="0" fontId="4" fillId="0" borderId="39" xfId="48" applyFont="1" applyBorder="1" applyAlignment="1" applyProtection="1">
      <alignment horizontal="center" vertical="center"/>
      <protection locked="0"/>
    </xf>
    <xf numFmtId="0" fontId="4" fillId="0" borderId="33" xfId="48" applyFont="1" applyFill="1" applyBorder="1" applyAlignment="1" applyProtection="1">
      <alignment horizontal="center" vertical="center" wrapText="1"/>
      <protection locked="0"/>
    </xf>
    <xf numFmtId="0" fontId="55" fillId="0" borderId="0" xfId="6" applyFont="1" applyAlignment="1">
      <alignment vertical="top"/>
    </xf>
    <xf numFmtId="0" fontId="73" fillId="0" borderId="0" xfId="6" applyFont="1" applyAlignment="1">
      <alignment vertical="top"/>
    </xf>
    <xf numFmtId="0" fontId="74" fillId="0" borderId="0" xfId="6" applyFont="1" applyAlignment="1">
      <alignment vertical="top"/>
    </xf>
    <xf numFmtId="49" fontId="75" fillId="0" borderId="0" xfId="6" applyNumberFormat="1" applyFont="1" applyAlignment="1">
      <alignment horizontal="left" vertical="top"/>
    </xf>
    <xf numFmtId="0" fontId="75" fillId="0" borderId="0" xfId="6" applyFont="1" applyAlignment="1">
      <alignment vertical="top"/>
    </xf>
    <xf numFmtId="0" fontId="76" fillId="0" borderId="0" xfId="6" applyFont="1" applyAlignment="1">
      <alignment vertical="top"/>
    </xf>
    <xf numFmtId="0" fontId="77" fillId="0" borderId="0" xfId="6" applyFont="1" applyAlignment="1">
      <alignment vertical="top"/>
    </xf>
    <xf numFmtId="0" fontId="75" fillId="0" borderId="0" xfId="48" applyFont="1" applyAlignment="1">
      <alignment horizontal="left"/>
    </xf>
    <xf numFmtId="0" fontId="76" fillId="0" borderId="0" xfId="48" applyFont="1" applyAlignment="1">
      <alignment horizontal="left"/>
    </xf>
    <xf numFmtId="0" fontId="72" fillId="0" borderId="31" xfId="48" applyFont="1" applyFill="1" applyBorder="1" applyAlignment="1" applyProtection="1">
      <alignment horizontal="left" vertical="center" wrapText="1"/>
      <protection locked="0"/>
    </xf>
    <xf numFmtId="49" fontId="3" fillId="0" borderId="0" xfId="49" applyNumberFormat="1" applyFont="1" applyAlignment="1">
      <alignment vertical="top"/>
    </xf>
    <xf numFmtId="0" fontId="3" fillId="0" borderId="0" xfId="49" applyFont="1" applyAlignment="1">
      <alignment vertical="top"/>
    </xf>
    <xf numFmtId="0" fontId="4" fillId="0" borderId="0" xfId="49" applyFont="1" applyAlignment="1">
      <alignment vertical="top"/>
    </xf>
    <xf numFmtId="0" fontId="5" fillId="0" borderId="0" xfId="49" applyFont="1" applyAlignment="1">
      <alignment vertical="top"/>
    </xf>
    <xf numFmtId="0" fontId="6" fillId="0" borderId="0" xfId="49" applyFont="1" applyAlignment="1">
      <alignment horizontal="left"/>
    </xf>
    <xf numFmtId="0" fontId="7" fillId="0" borderId="0" xfId="49" applyFont="1" applyAlignment="1">
      <alignment horizontal="left"/>
    </xf>
    <xf numFmtId="49" fontId="50" fillId="0" borderId="0" xfId="49" applyNumberFormat="1" applyFont="1" applyAlignment="1">
      <alignment vertical="top"/>
    </xf>
    <xf numFmtId="49" fontId="51" fillId="0" borderId="0" xfId="49" applyNumberFormat="1" applyFont="1"/>
    <xf numFmtId="49" fontId="52" fillId="0" borderId="0" xfId="49" applyNumberFormat="1" applyFont="1"/>
    <xf numFmtId="49" fontId="11" fillId="0" borderId="0" xfId="49" applyNumberFormat="1" applyFont="1"/>
    <xf numFmtId="49" fontId="2" fillId="0" borderId="0" xfId="49" applyNumberFormat="1" applyFont="1"/>
    <xf numFmtId="0" fontId="11" fillId="0" borderId="0" xfId="49" applyFont="1"/>
    <xf numFmtId="0" fontId="2" fillId="0" borderId="0" xfId="49" applyFont="1"/>
    <xf numFmtId="0" fontId="7" fillId="0" borderId="0" xfId="49" applyFont="1" applyFill="1" applyAlignment="1">
      <alignment vertical="center"/>
    </xf>
    <xf numFmtId="0" fontId="12" fillId="0" borderId="0" xfId="49" applyFont="1" applyFill="1" applyAlignment="1">
      <alignment vertical="center"/>
    </xf>
    <xf numFmtId="0" fontId="49" fillId="0" borderId="0" xfId="49" applyFont="1" applyFill="1" applyAlignment="1">
      <alignment horizontal="left"/>
    </xf>
    <xf numFmtId="49" fontId="53" fillId="0" borderId="0" xfId="49" applyNumberFormat="1" applyFont="1" applyFill="1" applyAlignment="1">
      <alignment vertical="center"/>
    </xf>
    <xf numFmtId="49" fontId="49" fillId="0" borderId="0" xfId="49" applyNumberFormat="1" applyFont="1" applyFill="1" applyAlignment="1">
      <alignment horizontal="right" vertical="center"/>
    </xf>
    <xf numFmtId="0" fontId="53" fillId="0" borderId="0" xfId="49" applyFont="1" applyFill="1" applyAlignment="1">
      <alignment vertical="center"/>
    </xf>
    <xf numFmtId="0" fontId="49" fillId="0" borderId="0" xfId="49" applyFont="1" applyFill="1" applyAlignment="1">
      <alignment vertical="center"/>
    </xf>
    <xf numFmtId="0" fontId="13" fillId="0" borderId="0" xfId="49" applyFont="1" applyFill="1" applyAlignment="1">
      <alignment vertical="center"/>
    </xf>
    <xf numFmtId="0" fontId="9" fillId="0" borderId="0" xfId="49" applyFont="1" applyFill="1" applyAlignment="1">
      <alignment horizontal="left"/>
    </xf>
    <xf numFmtId="49" fontId="54" fillId="0" borderId="0" xfId="49" applyNumberFormat="1" applyFont="1" applyFill="1" applyAlignment="1">
      <alignment vertical="center"/>
    </xf>
    <xf numFmtId="49" fontId="9" fillId="0" borderId="0" xfId="49" applyNumberFormat="1" applyFont="1" applyFill="1" applyAlignment="1">
      <alignment horizontal="right" vertical="center"/>
    </xf>
    <xf numFmtId="0" fontId="14" fillId="0" borderId="0" xfId="49" applyFont="1" applyFill="1" applyAlignment="1">
      <alignment horizontal="right" vertical="center"/>
    </xf>
    <xf numFmtId="0" fontId="15" fillId="0" borderId="0" xfId="49" applyFont="1" applyAlignment="1">
      <alignment vertical="center"/>
    </xf>
    <xf numFmtId="0" fontId="16" fillId="0" borderId="1" xfId="49" applyFont="1" applyBorder="1" applyAlignment="1">
      <alignment vertical="center"/>
    </xf>
    <xf numFmtId="49" fontId="16" fillId="0" borderId="1" xfId="49" applyNumberFormat="1" applyFont="1" applyBorder="1" applyAlignment="1">
      <alignment vertical="center"/>
    </xf>
    <xf numFmtId="0" fontId="2" fillId="0" borderId="1" xfId="49" applyFont="1" applyBorder="1" applyAlignment="1">
      <alignment vertical="center"/>
    </xf>
    <xf numFmtId="0" fontId="17" fillId="0" borderId="1" xfId="49" applyFont="1" applyBorder="1" applyAlignment="1">
      <alignment vertical="center"/>
    </xf>
    <xf numFmtId="49" fontId="16" fillId="0" borderId="1" xfId="50" applyNumberFormat="1" applyFont="1" applyBorder="1" applyAlignment="1" applyProtection="1">
      <alignment vertical="center"/>
      <protection locked="0"/>
    </xf>
    <xf numFmtId="49" fontId="17" fillId="0" borderId="1" xfId="49" applyNumberFormat="1" applyFont="1" applyBorder="1" applyAlignment="1">
      <alignment vertical="center"/>
    </xf>
    <xf numFmtId="0" fontId="18" fillId="0" borderId="1" xfId="49" applyFont="1" applyBorder="1" applyAlignment="1">
      <alignment horizontal="right" vertical="center"/>
    </xf>
    <xf numFmtId="49" fontId="18" fillId="0" borderId="1" xfId="49" applyNumberFormat="1" applyFont="1" applyBorder="1" applyAlignment="1">
      <alignment horizontal="right" vertical="center"/>
    </xf>
    <xf numFmtId="0" fontId="16" fillId="0" borderId="0" xfId="49" applyFont="1" applyAlignment="1">
      <alignment vertical="center"/>
    </xf>
    <xf numFmtId="0" fontId="19" fillId="2" borderId="0" xfId="49" applyFont="1" applyFill="1" applyAlignment="1">
      <alignment horizontal="right" vertical="center"/>
    </xf>
    <xf numFmtId="0" fontId="19" fillId="2" borderId="0" xfId="49" applyFont="1" applyFill="1" applyAlignment="1">
      <alignment horizontal="center" vertical="center"/>
    </xf>
    <xf numFmtId="0" fontId="19" fillId="2" borderId="0" xfId="49" applyFont="1" applyFill="1" applyAlignment="1">
      <alignment horizontal="left" vertical="center"/>
    </xf>
    <xf numFmtId="0" fontId="20" fillId="2" borderId="0" xfId="49" applyFont="1" applyFill="1" applyAlignment="1">
      <alignment horizontal="center" vertical="center"/>
    </xf>
    <xf numFmtId="0" fontId="20" fillId="2" borderId="0" xfId="49" applyFont="1" applyFill="1" applyAlignment="1">
      <alignment vertical="center"/>
    </xf>
    <xf numFmtId="0" fontId="15" fillId="2" borderId="0" xfId="49" applyFont="1" applyFill="1" applyAlignment="1">
      <alignment horizontal="right" vertical="center"/>
    </xf>
    <xf numFmtId="0" fontId="15" fillId="0" borderId="0" xfId="49" applyFont="1" applyAlignment="1">
      <alignment horizontal="center" vertical="center"/>
    </xf>
    <xf numFmtId="0" fontId="15" fillId="0" borderId="0" xfId="49" applyFont="1" applyAlignment="1">
      <alignment horizontal="left" vertical="center"/>
    </xf>
    <xf numFmtId="0" fontId="2" fillId="0" borderId="0" xfId="49" applyFont="1" applyAlignment="1">
      <alignment vertical="center"/>
    </xf>
    <xf numFmtId="0" fontId="21" fillId="0" borderId="0" xfId="49" applyFont="1" applyAlignment="1">
      <alignment horizontal="center" vertical="center"/>
    </xf>
    <xf numFmtId="0" fontId="21" fillId="0" borderId="0" xfId="49" applyFont="1" applyAlignment="1">
      <alignment vertical="center"/>
    </xf>
    <xf numFmtId="0" fontId="22" fillId="2" borderId="0" xfId="49" applyFont="1" applyFill="1" applyAlignment="1">
      <alignment horizontal="center" vertical="center"/>
    </xf>
    <xf numFmtId="0" fontId="23" fillId="0" borderId="2" xfId="49" applyFont="1" applyBorder="1" applyAlignment="1">
      <alignment vertical="center"/>
    </xf>
    <xf numFmtId="0" fontId="24" fillId="3" borderId="2" xfId="49" applyFont="1" applyFill="1" applyBorder="1" applyAlignment="1">
      <alignment horizontal="center" vertical="center"/>
    </xf>
    <xf numFmtId="0" fontId="22" fillId="0" borderId="2" xfId="49" applyFont="1" applyBorder="1" applyAlignment="1">
      <alignment vertical="center"/>
    </xf>
    <xf numFmtId="0" fontId="7" fillId="0" borderId="2" xfId="49" applyFont="1" applyBorder="1" applyAlignment="1">
      <alignment vertical="center"/>
    </xf>
    <xf numFmtId="0" fontId="27" fillId="0" borderId="2" xfId="49" applyFont="1" applyBorder="1" applyAlignment="1">
      <alignment horizontal="center" vertical="center"/>
    </xf>
    <xf numFmtId="0" fontId="23" fillId="0" borderId="0" xfId="49" applyFont="1" applyAlignment="1">
      <alignment vertical="center"/>
    </xf>
    <xf numFmtId="0" fontId="27" fillId="0" borderId="0" xfId="49" applyFont="1" applyAlignment="1">
      <alignment vertical="center"/>
    </xf>
    <xf numFmtId="0" fontId="27" fillId="4" borderId="0" xfId="49" applyFont="1" applyFill="1" applyAlignment="1">
      <alignment vertical="center"/>
    </xf>
    <xf numFmtId="0" fontId="2" fillId="4" borderId="0" xfId="49" applyFont="1" applyFill="1" applyAlignment="1">
      <alignment vertical="center"/>
    </xf>
    <xf numFmtId="0" fontId="2" fillId="0" borderId="3" xfId="49" applyFont="1" applyBorder="1" applyAlignment="1">
      <alignment vertical="center"/>
    </xf>
    <xf numFmtId="0" fontId="23" fillId="2" borderId="0" xfId="49" applyFont="1" applyFill="1" applyAlignment="1">
      <alignment horizontal="center" vertical="center"/>
    </xf>
    <xf numFmtId="0" fontId="23" fillId="0" borderId="0" xfId="49" applyFont="1" applyAlignment="1">
      <alignment horizontal="center" vertical="center"/>
    </xf>
    <xf numFmtId="0" fontId="37" fillId="0" borderId="6" xfId="49" applyFont="1" applyBorder="1" applyAlignment="1">
      <alignment horizontal="right" vertical="center"/>
    </xf>
    <xf numFmtId="0" fontId="22" fillId="0" borderId="0" xfId="49" applyFont="1" applyAlignment="1">
      <alignment vertical="center"/>
    </xf>
    <xf numFmtId="0" fontId="2" fillId="0" borderId="5" xfId="49" applyFont="1" applyBorder="1" applyAlignment="1">
      <alignment vertical="center"/>
    </xf>
    <xf numFmtId="0" fontId="46" fillId="0" borderId="7" xfId="49" applyFont="1" applyBorder="1" applyAlignment="1">
      <alignment horizontal="center" vertical="center"/>
    </xf>
    <xf numFmtId="0" fontId="25" fillId="0" borderId="0" xfId="49" applyFont="1" applyAlignment="1">
      <alignment horizontal="left" vertical="center"/>
    </xf>
    <xf numFmtId="0" fontId="27" fillId="0" borderId="0" xfId="49" applyFont="1" applyAlignment="1">
      <alignment horizontal="left" vertical="center"/>
    </xf>
    <xf numFmtId="0" fontId="20" fillId="0" borderId="0" xfId="49" applyFont="1" applyAlignment="1">
      <alignment horizontal="right" vertical="center"/>
    </xf>
    <xf numFmtId="0" fontId="30" fillId="5" borderId="7" xfId="49" applyFont="1" applyFill="1" applyBorder="1" applyAlignment="1">
      <alignment horizontal="right" vertical="center"/>
    </xf>
    <xf numFmtId="0" fontId="25" fillId="0" borderId="2" xfId="49" applyFont="1" applyBorder="1" applyAlignment="1">
      <alignment horizontal="left" vertical="center"/>
    </xf>
    <xf numFmtId="0" fontId="37" fillId="0" borderId="2" xfId="49" applyFont="1" applyBorder="1" applyAlignment="1">
      <alignment horizontal="right" vertical="center"/>
    </xf>
    <xf numFmtId="0" fontId="2" fillId="0" borderId="2" xfId="49" applyFont="1" applyBorder="1" applyAlignment="1">
      <alignment vertical="center"/>
    </xf>
    <xf numFmtId="0" fontId="27" fillId="0" borderId="6" xfId="49" applyFont="1" applyBorder="1" applyAlignment="1">
      <alignment horizontal="center" vertical="center"/>
    </xf>
    <xf numFmtId="0" fontId="27" fillId="0" borderId="7" xfId="49" applyFont="1" applyBorder="1" applyAlignment="1">
      <alignment vertical="center"/>
    </xf>
    <xf numFmtId="0" fontId="23" fillId="0" borderId="0" xfId="49" applyFont="1" applyAlignment="1">
      <alignment horizontal="left" vertical="center"/>
    </xf>
    <xf numFmtId="0" fontId="47" fillId="0" borderId="0" xfId="49" applyFont="1" applyAlignment="1">
      <alignment vertical="center"/>
    </xf>
    <xf numFmtId="0" fontId="3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 fillId="0" borderId="8" xfId="49" applyFont="1" applyBorder="1" applyAlignment="1">
      <alignment vertical="center"/>
    </xf>
    <xf numFmtId="0" fontId="27" fillId="0" borderId="7" xfId="49" applyFont="1" applyBorder="1" applyAlignment="1">
      <alignment horizontal="left" vertical="center"/>
    </xf>
    <xf numFmtId="0" fontId="37" fillId="0" borderId="7" xfId="49" applyFont="1" applyBorder="1" applyAlignment="1">
      <alignment horizontal="right" vertical="center"/>
    </xf>
    <xf numFmtId="0" fontId="27" fillId="4" borderId="0" xfId="49" applyFont="1" applyFill="1" applyAlignment="1">
      <alignment horizontal="right" vertical="center"/>
    </xf>
    <xf numFmtId="0" fontId="27" fillId="4" borderId="2" xfId="49" applyFont="1" applyFill="1" applyBorder="1" applyAlignment="1">
      <alignment horizontal="right" vertical="center"/>
    </xf>
    <xf numFmtId="0" fontId="37" fillId="4" borderId="0" xfId="49" applyFont="1" applyFill="1" applyAlignment="1">
      <alignment horizontal="right" vertical="center"/>
    </xf>
    <xf numFmtId="0" fontId="7" fillId="0" borderId="0" xfId="49" applyFont="1" applyAlignment="1">
      <alignment vertical="center"/>
    </xf>
    <xf numFmtId="0" fontId="23" fillId="4" borderId="0" xfId="49" applyFont="1" applyFill="1" applyAlignment="1">
      <alignment horizontal="center" vertical="center"/>
    </xf>
    <xf numFmtId="49" fontId="23" fillId="4" borderId="0" xfId="49" applyNumberFormat="1" applyFont="1" applyFill="1" applyAlignment="1">
      <alignment horizontal="center" vertical="center"/>
    </xf>
    <xf numFmtId="1" fontId="23" fillId="4" borderId="0" xfId="49" applyNumberFormat="1" applyFont="1" applyFill="1" applyAlignment="1">
      <alignment horizontal="center" vertical="center"/>
    </xf>
    <xf numFmtId="49" fontId="23" fillId="0" borderId="0" xfId="49" applyNumberFormat="1" applyFont="1" applyAlignment="1">
      <alignment vertical="center"/>
    </xf>
    <xf numFmtId="49" fontId="2" fillId="0" borderId="0" xfId="49" applyNumberFormat="1" applyFont="1" applyAlignment="1">
      <alignment vertical="center"/>
    </xf>
    <xf numFmtId="49" fontId="27" fillId="0" borderId="0" xfId="49" applyNumberFormat="1" applyFont="1" applyAlignment="1">
      <alignment horizontal="center" vertical="center"/>
    </xf>
    <xf numFmtId="49" fontId="23" fillId="4" borderId="0" xfId="49" applyNumberFormat="1" applyFont="1" applyFill="1" applyAlignment="1">
      <alignment vertical="center"/>
    </xf>
    <xf numFmtId="49" fontId="27" fillId="4" borderId="0" xfId="49" applyNumberFormat="1" applyFont="1" applyFill="1" applyAlignment="1">
      <alignment vertical="center"/>
    </xf>
    <xf numFmtId="49" fontId="2" fillId="0" borderId="0" xfId="49" applyNumberFormat="1" applyAlignment="1">
      <alignment vertical="center"/>
    </xf>
    <xf numFmtId="49" fontId="39" fillId="4" borderId="0" xfId="49" applyNumberFormat="1" applyFont="1" applyFill="1" applyAlignment="1">
      <alignment vertical="center"/>
    </xf>
    <xf numFmtId="49" fontId="40" fillId="4" borderId="0" xfId="49" applyNumberFormat="1" applyFont="1" applyFill="1" applyAlignment="1">
      <alignment vertical="center"/>
    </xf>
    <xf numFmtId="0" fontId="2" fillId="4" borderId="0" xfId="49" applyFill="1" applyAlignment="1">
      <alignment vertical="center"/>
    </xf>
    <xf numFmtId="0" fontId="2" fillId="0" borderId="0" xfId="49" applyAlignment="1">
      <alignment vertical="center"/>
    </xf>
    <xf numFmtId="0" fontId="12" fillId="2" borderId="9" xfId="49" applyFont="1" applyFill="1" applyBorder="1" applyAlignment="1">
      <alignment vertical="center"/>
    </xf>
    <xf numFmtId="0" fontId="12" fillId="2" borderId="10" xfId="49" applyFont="1" applyFill="1" applyBorder="1" applyAlignment="1">
      <alignment vertical="center"/>
    </xf>
    <xf numFmtId="0" fontId="12" fillId="2" borderId="11" xfId="49" applyFont="1" applyFill="1" applyBorder="1" applyAlignment="1">
      <alignment vertical="center"/>
    </xf>
    <xf numFmtId="49" fontId="14" fillId="2" borderId="10" xfId="49" applyNumberFormat="1" applyFont="1" applyFill="1" applyBorder="1" applyAlignment="1">
      <alignment horizontal="center" vertical="center"/>
    </xf>
    <xf numFmtId="49" fontId="14" fillId="2" borderId="10" xfId="49" applyNumberFormat="1" applyFont="1" applyFill="1" applyBorder="1" applyAlignment="1">
      <alignment vertical="center"/>
    </xf>
    <xf numFmtId="49" fontId="14" fillId="2" borderId="12" xfId="49" applyNumberFormat="1" applyFont="1" applyFill="1" applyBorder="1" applyAlignment="1">
      <alignment vertical="center"/>
    </xf>
    <xf numFmtId="49" fontId="13" fillId="2" borderId="10" xfId="49" applyNumberFormat="1" applyFont="1" applyFill="1" applyBorder="1" applyAlignment="1">
      <alignment vertical="center"/>
    </xf>
    <xf numFmtId="49" fontId="13" fillId="2" borderId="12" xfId="49" applyNumberFormat="1" applyFont="1" applyFill="1" applyBorder="1" applyAlignment="1">
      <alignment vertical="center"/>
    </xf>
    <xf numFmtId="49" fontId="12" fillId="2" borderId="10" xfId="49" applyNumberFormat="1" applyFont="1" applyFill="1" applyBorder="1" applyAlignment="1">
      <alignment horizontal="left" vertical="center"/>
    </xf>
    <xf numFmtId="49" fontId="12" fillId="0" borderId="10" xfId="49" applyNumberFormat="1" applyFont="1" applyBorder="1" applyAlignment="1">
      <alignment horizontal="left" vertical="center"/>
    </xf>
    <xf numFmtId="49" fontId="13" fillId="4" borderId="12" xfId="49" applyNumberFormat="1" applyFont="1" applyFill="1" applyBorder="1" applyAlignment="1">
      <alignment vertical="center"/>
    </xf>
    <xf numFmtId="0" fontId="19" fillId="0" borderId="0" xfId="49" applyFont="1" applyAlignment="1">
      <alignment vertical="center"/>
    </xf>
    <xf numFmtId="49" fontId="19" fillId="0" borderId="13" xfId="49" applyNumberFormat="1" applyFont="1" applyBorder="1" applyAlignment="1">
      <alignment vertical="center"/>
    </xf>
    <xf numFmtId="49" fontId="19" fillId="0" borderId="0" xfId="49" applyNumberFormat="1" applyFont="1" applyAlignment="1">
      <alignment vertical="center"/>
    </xf>
    <xf numFmtId="49" fontId="19" fillId="0" borderId="7" xfId="49" applyNumberFormat="1" applyFont="1" applyBorder="1" applyAlignment="1">
      <alignment horizontal="right" vertical="center"/>
    </xf>
    <xf numFmtId="49" fontId="19" fillId="0" borderId="0" xfId="49" applyNumberFormat="1" applyFont="1" applyAlignment="1">
      <alignment horizontal="center" vertical="center"/>
    </xf>
    <xf numFmtId="0" fontId="19" fillId="4" borderId="0" xfId="49" applyFont="1" applyFill="1" applyAlignment="1">
      <alignment vertical="center"/>
    </xf>
    <xf numFmtId="49" fontId="19" fillId="4" borderId="0" xfId="49" applyNumberFormat="1" applyFont="1" applyFill="1" applyAlignment="1">
      <alignment vertical="center"/>
    </xf>
    <xf numFmtId="49" fontId="44" fillId="4" borderId="7" xfId="49" applyNumberFormat="1" applyFont="1" applyFill="1" applyBorder="1" applyAlignment="1">
      <alignment vertical="center"/>
    </xf>
    <xf numFmtId="49" fontId="44" fillId="0" borderId="0" xfId="49" applyNumberFormat="1" applyFont="1" applyAlignment="1">
      <alignment vertical="center"/>
    </xf>
    <xf numFmtId="49" fontId="20" fillId="0" borderId="0" xfId="49" applyNumberFormat="1" applyFont="1" applyAlignment="1">
      <alignment vertical="center"/>
    </xf>
    <xf numFmtId="49" fontId="20" fillId="0" borderId="7" xfId="49" applyNumberFormat="1" applyFont="1" applyBorder="1" applyAlignment="1">
      <alignment vertical="center"/>
    </xf>
    <xf numFmtId="49" fontId="12" fillId="2" borderId="14" xfId="49" applyNumberFormat="1" applyFont="1" applyFill="1" applyBorder="1" applyAlignment="1">
      <alignment vertical="center"/>
    </xf>
    <xf numFmtId="49" fontId="12" fillId="2" borderId="15" xfId="49" applyNumberFormat="1" applyFont="1" applyFill="1" applyBorder="1" applyAlignment="1">
      <alignment vertical="center"/>
    </xf>
    <xf numFmtId="49" fontId="20" fillId="2" borderId="7" xfId="49" applyNumberFormat="1" applyFont="1" applyFill="1" applyBorder="1" applyAlignment="1">
      <alignment vertical="center"/>
    </xf>
    <xf numFmtId="49" fontId="19" fillId="0" borderId="2" xfId="49" applyNumberFormat="1" applyFont="1" applyBorder="1" applyAlignment="1">
      <alignment vertical="center"/>
    </xf>
    <xf numFmtId="49" fontId="20" fillId="0" borderId="2" xfId="49" applyNumberFormat="1" applyFont="1" applyBorder="1" applyAlignment="1">
      <alignment vertical="center"/>
    </xf>
    <xf numFmtId="49" fontId="20" fillId="0" borderId="6" xfId="49" applyNumberFormat="1" applyFont="1" applyBorder="1" applyAlignment="1">
      <alignment vertical="center"/>
    </xf>
    <xf numFmtId="49" fontId="19" fillId="0" borderId="16" xfId="49" applyNumberFormat="1" applyFont="1" applyBorder="1" applyAlignment="1">
      <alignment vertical="center"/>
    </xf>
    <xf numFmtId="49" fontId="19" fillId="0" borderId="6" xfId="49" applyNumberFormat="1" applyFont="1" applyBorder="1" applyAlignment="1">
      <alignment horizontal="right" vertical="center"/>
    </xf>
    <xf numFmtId="0" fontId="19" fillId="2" borderId="13" xfId="49" applyFont="1" applyFill="1" applyBorder="1" applyAlignment="1">
      <alignment vertical="center"/>
    </xf>
    <xf numFmtId="49" fontId="19" fillId="2" borderId="0" xfId="49" applyNumberFormat="1" applyFont="1" applyFill="1" applyAlignment="1">
      <alignment horizontal="right" vertical="center"/>
    </xf>
    <xf numFmtId="49" fontId="19" fillId="2" borderId="7" xfId="49" applyNumberFormat="1" applyFont="1" applyFill="1" applyBorder="1" applyAlignment="1">
      <alignment horizontal="right" vertical="center"/>
    </xf>
    <xf numFmtId="0" fontId="12" fillId="2" borderId="16" xfId="49" applyFont="1" applyFill="1" applyBorder="1" applyAlignment="1">
      <alignment vertical="center"/>
    </xf>
    <xf numFmtId="0" fontId="12" fillId="2" borderId="2" xfId="49" applyFont="1" applyFill="1" applyBorder="1" applyAlignment="1">
      <alignment vertical="center"/>
    </xf>
    <xf numFmtId="0" fontId="12" fillId="2" borderId="17" xfId="49" applyFont="1" applyFill="1" applyBorder="1" applyAlignment="1">
      <alignment vertical="center"/>
    </xf>
    <xf numFmtId="0" fontId="19" fillId="0" borderId="7" xfId="49" applyFont="1" applyBorder="1" applyAlignment="1">
      <alignment horizontal="right" vertical="center"/>
    </xf>
    <xf numFmtId="0" fontId="19" fillId="0" borderId="6" xfId="49" applyFont="1" applyBorder="1" applyAlignment="1">
      <alignment horizontal="right" vertical="center"/>
    </xf>
    <xf numFmtId="49" fontId="19" fillId="0" borderId="2" xfId="49" applyNumberFormat="1" applyFont="1" applyBorder="1" applyAlignment="1">
      <alignment horizontal="center" vertical="center"/>
    </xf>
    <xf numFmtId="0" fontId="19" fillId="4" borderId="2" xfId="49" applyFont="1" applyFill="1" applyBorder="1" applyAlignment="1">
      <alignment vertical="center"/>
    </xf>
    <xf numFmtId="49" fontId="19" fillId="4" borderId="2" xfId="49" applyNumberFormat="1" applyFont="1" applyFill="1" applyBorder="1" applyAlignment="1">
      <alignment vertical="center"/>
    </xf>
    <xf numFmtId="49" fontId="44" fillId="4" borderId="6" xfId="49" applyNumberFormat="1" applyFont="1" applyFill="1" applyBorder="1" applyAlignment="1">
      <alignment vertical="center"/>
    </xf>
    <xf numFmtId="49" fontId="44" fillId="0" borderId="2" xfId="49" applyNumberFormat="1" applyFont="1" applyBorder="1" applyAlignment="1">
      <alignment vertical="center"/>
    </xf>
    <xf numFmtId="0" fontId="48" fillId="6" borderId="6" xfId="49" applyFont="1" applyFill="1" applyBorder="1" applyAlignment="1">
      <alignment vertical="center"/>
    </xf>
    <xf numFmtId="0" fontId="2" fillId="0" borderId="0" xfId="49"/>
    <xf numFmtId="0" fontId="20" fillId="0" borderId="0" xfId="49" applyFont="1"/>
    <xf numFmtId="14" fontId="16" fillId="0" borderId="1" xfId="0" applyNumberFormat="1" applyFont="1" applyBorder="1" applyAlignment="1">
      <alignment horizontal="left" vertical="center"/>
    </xf>
    <xf numFmtId="14" fontId="16" fillId="0" borderId="1" xfId="6" applyNumberFormat="1" applyFont="1" applyBorder="1" applyAlignment="1">
      <alignment horizontal="left" vertical="center"/>
    </xf>
    <xf numFmtId="14" fontId="16" fillId="0" borderId="1" xfId="49" applyNumberFormat="1" applyFont="1" applyBorder="1" applyAlignment="1">
      <alignment horizontal="left" vertical="center"/>
    </xf>
    <xf numFmtId="0" fontId="23" fillId="0" borderId="2" xfId="6" applyFont="1" applyBorder="1" applyAlignment="1">
      <alignment vertical="center"/>
    </xf>
  </cellXfs>
  <cellStyles count="51">
    <cellStyle name="20% - Dekorfärg1" xfId="8"/>
    <cellStyle name="20% - Dekorfärg2" xfId="9"/>
    <cellStyle name="20% - Dekorfärg3" xfId="10"/>
    <cellStyle name="20% - Dekorfärg4" xfId="11"/>
    <cellStyle name="20% - Dekorfärg5" xfId="12"/>
    <cellStyle name="20% - Dekorfärg6" xfId="13"/>
    <cellStyle name="40% - Dekorfärg1" xfId="14"/>
    <cellStyle name="40% - Dekorfärg2" xfId="15"/>
    <cellStyle name="40% - Dekorfärg3" xfId="16"/>
    <cellStyle name="40% - Dekorfärg4" xfId="17"/>
    <cellStyle name="40% - Dekorfärg5" xfId="18"/>
    <cellStyle name="40% - Dekorfärg6" xfId="19"/>
    <cellStyle name="60% - Dekorfärg1" xfId="20"/>
    <cellStyle name="60% - Dekorfärg2" xfId="21"/>
    <cellStyle name="60% - Dekorfärg3" xfId="22"/>
    <cellStyle name="60% - Dekorfärg4" xfId="23"/>
    <cellStyle name="60% - Dekorfärg5" xfId="24"/>
    <cellStyle name="60% - Dekorfärg6" xfId="25"/>
    <cellStyle name="Anteckning" xfId="26"/>
    <cellStyle name="Beräkning" xfId="27"/>
    <cellStyle name="Bra" xfId="28"/>
    <cellStyle name="Currency" xfId="1" builtinId="4"/>
    <cellStyle name="Currency 2" xfId="7"/>
    <cellStyle name="Currency 2 2" xfId="50"/>
    <cellStyle name="Dålig" xfId="29"/>
    <cellStyle name="Färg1" xfId="30"/>
    <cellStyle name="Färg2" xfId="31"/>
    <cellStyle name="Färg3" xfId="32"/>
    <cellStyle name="Färg4" xfId="33"/>
    <cellStyle name="Färg5" xfId="34"/>
    <cellStyle name="Färg6" xfId="35"/>
    <cellStyle name="Förklarande text" xfId="36"/>
    <cellStyle name="Indata" xfId="37"/>
    <cellStyle name="Kontrollcell" xfId="38"/>
    <cellStyle name="Länkad cell" xfId="39"/>
    <cellStyle name="Milliers [0]_ACCEP°DBL" xfId="2"/>
    <cellStyle name="Milliers_ACCEP°DBL" xfId="3"/>
    <cellStyle name="Monétaire [0]_ACCEP°DBL" xfId="4"/>
    <cellStyle name="Monétaire_ACCEP°DBL" xfId="5"/>
    <cellStyle name="Normal" xfId="0" builtinId="0"/>
    <cellStyle name="Normal 2" xfId="6"/>
    <cellStyle name="Normal 2 2" xfId="49"/>
    <cellStyle name="Normal 3" xfId="48"/>
    <cellStyle name="Rubrik" xfId="40"/>
    <cellStyle name="Rubrik 1" xfId="41"/>
    <cellStyle name="Rubrik 2" xfId="42"/>
    <cellStyle name="Rubrik 3" xfId="43"/>
    <cellStyle name="Rubrik 4" xfId="44"/>
    <cellStyle name="Summa" xfId="45"/>
    <cellStyle name="Utdata" xfId="46"/>
    <cellStyle name="Varningstext" xfId="47"/>
  </cellStyles>
  <dxfs count="71">
    <dxf>
      <font>
        <b val="0"/>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National%20Open%20C'ships%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LEASE%202013\LEASE%202012%20U%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s Plr List"/>
      <sheetName val="Ladies'' Plr List"/>
      <sheetName val="Men's Si Main Draw Prep"/>
      <sheetName val="Boys Si Main 16"/>
      <sheetName val="Men's Si Main 24&amp;32"/>
      <sheetName val="Boys Si Main 48&amp;64"/>
      <sheetName val="Ladies Si Main Draw Prep"/>
      <sheetName val="Ladies Si Main 16"/>
      <sheetName val="Ladies Si Main 24&amp;32"/>
      <sheetName val="Girls Si Main 48&amp;64"/>
      <sheetName val="Men's Si Qual Draw Prep"/>
      <sheetName val="Men's Si Qual 16&gt;2"/>
      <sheetName val="Men's Si Qual 24&gt;2"/>
      <sheetName val="Men's Si Qual 32&gt;4"/>
      <sheetName val="Boys Si Qual 32&gt;8"/>
      <sheetName val="Boys Si Qual 48&gt;6"/>
      <sheetName val="Boys Si Qual 64&gt;8"/>
      <sheetName val="Ladies Si Qual Draw Prep"/>
      <sheetName val="Ladies Si Qual 16&gt;2"/>
      <sheetName val="Girls Si Qual 24&gt;2"/>
      <sheetName val="Girls Si Qual 32&gt;4"/>
      <sheetName val="Girls Si Qual 32&gt;8"/>
      <sheetName val="Boys Do Sign-in sheet"/>
      <sheetName val="Girls' Do Sign-in sheet "/>
      <sheetName val="Men's Do Main Draw Prep"/>
      <sheetName val="Men's Do Main 16"/>
      <sheetName val="Men's Do Main 24&amp;32"/>
      <sheetName val="Boys Do Main 48&amp;64"/>
      <sheetName val="Ladies Do Main Draw Prep"/>
      <sheetName val="Ladies' Do Main 16"/>
      <sheetName val="Girls Do Main 24&amp;32"/>
      <sheetName val="Mix Do Main Draw Prep "/>
      <sheetName val="Mix Do Main 16"/>
      <sheetName val="Plr List for OofP"/>
      <sheetName val="OofP 4 cts"/>
      <sheetName val="OofP 7 cts"/>
      <sheetName val="OofP Sat 29th"/>
      <sheetName val="OofP Sun 30th"/>
      <sheetName val="OofP Mon 1st Jul"/>
      <sheetName val="OofP 8 cts"/>
      <sheetName val="OofP list"/>
      <sheetName val="RofP list "/>
      <sheetName val="Men's Si LL List"/>
      <sheetName val="Ladies' Si LL List "/>
      <sheetName val="Boys Do Alt List"/>
      <sheetName val="Girls Do Alt List"/>
      <sheetName val="CV's DR"/>
      <sheetName val="Penalty card"/>
      <sheetName val="Medical Cert"/>
      <sheetName val="Unusual Ruling"/>
      <sheetName val="ScCard Set3&amp;Front"/>
      <sheetName val="ScCard Set 1&amp;2"/>
      <sheetName val="ScCard Code etc."/>
      <sheetName val="Draw Help Sheet"/>
      <sheetName val="Si Main 32 (Hand)"/>
      <sheetName val="Si Qual 32 (Hand)"/>
      <sheetName val="Do Main 16 (Hand)"/>
      <sheetName val="Tourn Plan"/>
      <sheetName val="Officials (10 days)"/>
    </sheetNames>
    <sheetDataSet>
      <sheetData sheetId="0" refreshError="1"/>
      <sheetData sheetId="1" refreshError="1">
        <row r="6">
          <cell r="A6" t="str">
            <v>National Open C'ships 2013</v>
          </cell>
        </row>
        <row r="10">
          <cell r="A10">
            <v>41454</v>
          </cell>
          <cell r="C10" t="str">
            <v>Port of Spain, TRI</v>
          </cell>
          <cell r="E10" t="str">
            <v>Edwin Chu For</v>
          </cell>
        </row>
      </sheetData>
      <sheetData sheetId="2" refreshError="1">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5">
          <cell r="R5">
            <v>8</v>
          </cell>
        </row>
        <row r="7">
          <cell r="A7">
            <v>1</v>
          </cell>
          <cell r="B7" t="str">
            <v>CHUNG</v>
          </cell>
          <cell r="C7" t="str">
            <v>RICHARD</v>
          </cell>
          <cell r="M7">
            <v>1</v>
          </cell>
          <cell r="Q7">
            <v>999</v>
          </cell>
          <cell r="R7">
            <v>1</v>
          </cell>
        </row>
        <row r="8">
          <cell r="A8">
            <v>2</v>
          </cell>
          <cell r="B8" t="str">
            <v>WILSON</v>
          </cell>
          <cell r="C8" t="str">
            <v>VAUGHN</v>
          </cell>
          <cell r="M8">
            <v>2</v>
          </cell>
          <cell r="Q8">
            <v>999</v>
          </cell>
          <cell r="R8">
            <v>2</v>
          </cell>
        </row>
        <row r="9">
          <cell r="A9">
            <v>3</v>
          </cell>
          <cell r="B9" t="str">
            <v>DE CARIES</v>
          </cell>
          <cell r="C9" t="str">
            <v>LUKE</v>
          </cell>
          <cell r="M9">
            <v>3</v>
          </cell>
          <cell r="Q9">
            <v>999</v>
          </cell>
          <cell r="R9">
            <v>3</v>
          </cell>
        </row>
        <row r="10">
          <cell r="A10">
            <v>4</v>
          </cell>
          <cell r="B10" t="str">
            <v>GOMEZ</v>
          </cell>
          <cell r="C10" t="str">
            <v>LIAM</v>
          </cell>
          <cell r="M10">
            <v>4</v>
          </cell>
          <cell r="Q10">
            <v>999</v>
          </cell>
          <cell r="R10">
            <v>4</v>
          </cell>
        </row>
        <row r="11">
          <cell r="A11">
            <v>5</v>
          </cell>
          <cell r="B11" t="str">
            <v>LEWIS</v>
          </cell>
          <cell r="C11" t="str">
            <v>JAVIER</v>
          </cell>
          <cell r="M11">
            <v>5</v>
          </cell>
          <cell r="Q11">
            <v>999</v>
          </cell>
          <cell r="R11">
            <v>5</v>
          </cell>
        </row>
        <row r="12">
          <cell r="A12">
            <v>6</v>
          </cell>
          <cell r="B12" t="str">
            <v>DE NOON</v>
          </cell>
          <cell r="C12" t="str">
            <v>DUNSTAN</v>
          </cell>
          <cell r="M12">
            <v>6</v>
          </cell>
          <cell r="Q12">
            <v>999</v>
          </cell>
          <cell r="R12">
            <v>6</v>
          </cell>
        </row>
        <row r="13">
          <cell r="A13">
            <v>7</v>
          </cell>
          <cell r="B13" t="str">
            <v>ABRAHAM</v>
          </cell>
          <cell r="C13" t="str">
            <v>JOSHUA</v>
          </cell>
          <cell r="M13">
            <v>7</v>
          </cell>
          <cell r="Q13">
            <v>999</v>
          </cell>
          <cell r="R13">
            <v>7</v>
          </cell>
        </row>
        <row r="14">
          <cell r="A14">
            <v>8</v>
          </cell>
          <cell r="B14" t="str">
            <v>ABRAHAM</v>
          </cell>
          <cell r="C14" t="str">
            <v>TY</v>
          </cell>
          <cell r="M14">
            <v>8</v>
          </cell>
          <cell r="Q14">
            <v>999</v>
          </cell>
          <cell r="R14">
            <v>8</v>
          </cell>
        </row>
        <row r="15">
          <cell r="A15">
            <v>9</v>
          </cell>
          <cell r="B15" t="str">
            <v>BRAITHWAITE</v>
          </cell>
          <cell r="C15" t="str">
            <v>AKIL</v>
          </cell>
          <cell r="M15">
            <v>999</v>
          </cell>
          <cell r="Q15">
            <v>999</v>
          </cell>
        </row>
        <row r="16">
          <cell r="A16">
            <v>10</v>
          </cell>
          <cell r="B16" t="str">
            <v>NAIDOO</v>
          </cell>
          <cell r="C16" t="str">
            <v>KEVIN</v>
          </cell>
          <cell r="M16">
            <v>999</v>
          </cell>
          <cell r="Q16">
            <v>999</v>
          </cell>
        </row>
        <row r="17">
          <cell r="A17">
            <v>11</v>
          </cell>
          <cell r="B17" t="str">
            <v>BONAIR</v>
          </cell>
          <cell r="C17" t="str">
            <v>AKIEL</v>
          </cell>
          <cell r="M17">
            <v>999</v>
          </cell>
          <cell r="Q17">
            <v>999</v>
          </cell>
        </row>
        <row r="18">
          <cell r="A18">
            <v>12</v>
          </cell>
          <cell r="B18" t="str">
            <v>DUKE</v>
          </cell>
          <cell r="C18" t="str">
            <v>AKIEL</v>
          </cell>
          <cell r="M18">
            <v>999</v>
          </cell>
          <cell r="Q18">
            <v>999</v>
          </cell>
        </row>
        <row r="19">
          <cell r="A19">
            <v>13</v>
          </cell>
          <cell r="B19" t="str">
            <v>SINGH</v>
          </cell>
          <cell r="C19" t="str">
            <v>CLINT</v>
          </cell>
          <cell r="M19">
            <v>999</v>
          </cell>
          <cell r="Q19">
            <v>999</v>
          </cell>
        </row>
        <row r="20">
          <cell r="A20">
            <v>14</v>
          </cell>
          <cell r="B20" t="str">
            <v>AMMON</v>
          </cell>
          <cell r="C20" t="str">
            <v>ETHAN</v>
          </cell>
          <cell r="M20">
            <v>999</v>
          </cell>
          <cell r="Q20">
            <v>999</v>
          </cell>
        </row>
        <row r="21">
          <cell r="A21">
            <v>15</v>
          </cell>
          <cell r="B21" t="str">
            <v>KABLI</v>
          </cell>
          <cell r="C21" t="str">
            <v>JABRILLE</v>
          </cell>
          <cell r="M21">
            <v>999</v>
          </cell>
          <cell r="Q21">
            <v>999</v>
          </cell>
        </row>
        <row r="22">
          <cell r="A22">
            <v>16</v>
          </cell>
          <cell r="B22" t="str">
            <v>MOHAMMED</v>
          </cell>
          <cell r="C22" t="str">
            <v>IBRAHIM</v>
          </cell>
          <cell r="M22">
            <v>999</v>
          </cell>
          <cell r="Q22">
            <v>999</v>
          </cell>
        </row>
        <row r="23">
          <cell r="A23">
            <v>17</v>
          </cell>
          <cell r="B23" t="str">
            <v>HARRIS</v>
          </cell>
          <cell r="C23" t="str">
            <v>JEMEL</v>
          </cell>
          <cell r="M23">
            <v>999</v>
          </cell>
          <cell r="Q23">
            <v>999</v>
          </cell>
        </row>
        <row r="24">
          <cell r="A24">
            <v>18</v>
          </cell>
          <cell r="B24" t="str">
            <v>GRIEG</v>
          </cell>
          <cell r="C24" t="str">
            <v>JUANALDO</v>
          </cell>
          <cell r="M24">
            <v>999</v>
          </cell>
          <cell r="Q24">
            <v>999</v>
          </cell>
        </row>
        <row r="25">
          <cell r="A25">
            <v>19</v>
          </cell>
          <cell r="B25" t="str">
            <v>MOONASAR</v>
          </cell>
          <cell r="C25" t="str">
            <v>KESHAN</v>
          </cell>
          <cell r="M25">
            <v>999</v>
          </cell>
          <cell r="Q25">
            <v>999</v>
          </cell>
        </row>
        <row r="26">
          <cell r="A26">
            <v>20</v>
          </cell>
          <cell r="B26" t="str">
            <v>WARD</v>
          </cell>
          <cell r="C26" t="str">
            <v>KHERAN</v>
          </cell>
          <cell r="M26">
            <v>999</v>
          </cell>
          <cell r="Q26">
            <v>999</v>
          </cell>
        </row>
        <row r="27">
          <cell r="A27">
            <v>21</v>
          </cell>
          <cell r="B27" t="str">
            <v>VALENTINE</v>
          </cell>
          <cell r="C27" t="str">
            <v>KRISTYAN</v>
          </cell>
          <cell r="M27">
            <v>999</v>
          </cell>
          <cell r="Q27">
            <v>999</v>
          </cell>
        </row>
        <row r="28">
          <cell r="A28">
            <v>22</v>
          </cell>
          <cell r="B28" t="str">
            <v>TRIM</v>
          </cell>
          <cell r="C28" t="str">
            <v>KYREL</v>
          </cell>
          <cell r="M28">
            <v>999</v>
          </cell>
          <cell r="Q28">
            <v>999</v>
          </cell>
        </row>
        <row r="29">
          <cell r="A29">
            <v>23</v>
          </cell>
          <cell r="B29" t="str">
            <v>CHIN</v>
          </cell>
          <cell r="C29" t="str">
            <v>LIU</v>
          </cell>
          <cell r="M29">
            <v>999</v>
          </cell>
          <cell r="Q29">
            <v>999</v>
          </cell>
        </row>
        <row r="30">
          <cell r="A30">
            <v>24</v>
          </cell>
          <cell r="B30" t="str">
            <v>RANCERO</v>
          </cell>
          <cell r="C30" t="str">
            <v>LUIS</v>
          </cell>
          <cell r="M30">
            <v>999</v>
          </cell>
          <cell r="Q30">
            <v>999</v>
          </cell>
        </row>
        <row r="31">
          <cell r="A31">
            <v>25</v>
          </cell>
          <cell r="B31" t="str">
            <v>MOHAMMED</v>
          </cell>
          <cell r="C31" t="str">
            <v>NABEEL</v>
          </cell>
          <cell r="M31">
            <v>999</v>
          </cell>
          <cell r="Q31">
            <v>999</v>
          </cell>
        </row>
        <row r="32">
          <cell r="A32">
            <v>26</v>
          </cell>
          <cell r="B32" t="str">
            <v>PATRICK</v>
          </cell>
          <cell r="C32" t="str">
            <v>NKRUMAJ</v>
          </cell>
          <cell r="M32">
            <v>999</v>
          </cell>
          <cell r="Q32">
            <v>999</v>
          </cell>
        </row>
        <row r="33">
          <cell r="A33">
            <v>27</v>
          </cell>
          <cell r="B33" t="str">
            <v>BOYCE</v>
          </cell>
          <cell r="C33" t="str">
            <v>RAWLE</v>
          </cell>
          <cell r="M33">
            <v>999</v>
          </cell>
          <cell r="Q33">
            <v>999</v>
          </cell>
        </row>
        <row r="34">
          <cell r="A34">
            <v>28</v>
          </cell>
          <cell r="B34" t="str">
            <v>WILLIAMS</v>
          </cell>
          <cell r="C34" t="str">
            <v>RODERICK</v>
          </cell>
          <cell r="M34">
            <v>999</v>
          </cell>
          <cell r="Q34">
            <v>999</v>
          </cell>
        </row>
        <row r="35">
          <cell r="A35">
            <v>29</v>
          </cell>
          <cell r="B35" t="str">
            <v>ELATTWY</v>
          </cell>
          <cell r="C35" t="str">
            <v>SAMIR</v>
          </cell>
          <cell r="M35">
            <v>999</v>
          </cell>
          <cell r="Q35">
            <v>999</v>
          </cell>
        </row>
        <row r="36">
          <cell r="A36">
            <v>30</v>
          </cell>
          <cell r="B36" t="str">
            <v>BERNARD</v>
          </cell>
          <cell r="C36" t="str">
            <v>SHAQUILLE</v>
          </cell>
          <cell r="M36">
            <v>999</v>
          </cell>
          <cell r="Q36">
            <v>999</v>
          </cell>
        </row>
        <row r="37">
          <cell r="A37">
            <v>31</v>
          </cell>
          <cell r="B37" t="str">
            <v>HAMID</v>
          </cell>
          <cell r="C37" t="str">
            <v>KHALEEL</v>
          </cell>
          <cell r="M37">
            <v>999</v>
          </cell>
          <cell r="Q37">
            <v>999</v>
          </cell>
        </row>
        <row r="38">
          <cell r="A38">
            <v>32</v>
          </cell>
          <cell r="B38" t="str">
            <v>BYE</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1" refreshError="1"/>
      <sheetData sheetId="12" refreshError="1"/>
      <sheetData sheetId="13" refreshError="1"/>
      <sheetData sheetId="14" refreshError="1">
        <row r="5">
          <cell r="R5">
            <v>4</v>
          </cell>
        </row>
        <row r="7">
          <cell r="A7">
            <v>1</v>
          </cell>
          <cell r="B7" t="str">
            <v>STAMPFLI</v>
          </cell>
          <cell r="C7" t="str">
            <v>BREANA</v>
          </cell>
          <cell r="M7">
            <v>1</v>
          </cell>
          <cell r="Q7">
            <v>999</v>
          </cell>
          <cell r="R7">
            <v>1</v>
          </cell>
        </row>
        <row r="8">
          <cell r="A8">
            <v>2</v>
          </cell>
          <cell r="B8" t="str">
            <v>SELLIER</v>
          </cell>
          <cell r="C8" t="str">
            <v>TREVINE</v>
          </cell>
          <cell r="M8">
            <v>2</v>
          </cell>
          <cell r="Q8">
            <v>999</v>
          </cell>
          <cell r="R8">
            <v>2</v>
          </cell>
        </row>
        <row r="9">
          <cell r="A9">
            <v>3</v>
          </cell>
          <cell r="B9" t="str">
            <v>LOW</v>
          </cell>
          <cell r="C9" t="str">
            <v>CINDY</v>
          </cell>
          <cell r="M9">
            <v>3</v>
          </cell>
          <cell r="Q9">
            <v>999</v>
          </cell>
          <cell r="R9">
            <v>3</v>
          </cell>
        </row>
        <row r="10">
          <cell r="A10">
            <v>4</v>
          </cell>
          <cell r="B10" t="str">
            <v>MILLINGTON</v>
          </cell>
          <cell r="C10" t="str">
            <v>SHANIA</v>
          </cell>
          <cell r="M10">
            <v>4</v>
          </cell>
          <cell r="Q10">
            <v>999</v>
          </cell>
          <cell r="R10">
            <v>4</v>
          </cell>
        </row>
        <row r="11">
          <cell r="A11">
            <v>5</v>
          </cell>
          <cell r="B11" t="str">
            <v>SOO PING CHOW</v>
          </cell>
          <cell r="C11" t="str">
            <v>AMANDA</v>
          </cell>
          <cell r="M11">
            <v>999</v>
          </cell>
          <cell r="Q11">
            <v>999</v>
          </cell>
        </row>
        <row r="12">
          <cell r="A12">
            <v>6</v>
          </cell>
          <cell r="B12" t="str">
            <v>RAMSUMAIRE</v>
          </cell>
          <cell r="C12" t="str">
            <v>CELINE</v>
          </cell>
          <cell r="M12">
            <v>999</v>
          </cell>
          <cell r="Q12">
            <v>999</v>
          </cell>
        </row>
        <row r="13">
          <cell r="A13">
            <v>7</v>
          </cell>
          <cell r="B13" t="str">
            <v>DEVENISH</v>
          </cell>
          <cell r="C13" t="str">
            <v>DANIELLE</v>
          </cell>
          <cell r="M13">
            <v>999</v>
          </cell>
          <cell r="Q13">
            <v>999</v>
          </cell>
        </row>
        <row r="14">
          <cell r="A14">
            <v>8</v>
          </cell>
          <cell r="B14" t="str">
            <v>MOHAMMED</v>
          </cell>
          <cell r="C14" t="str">
            <v>FARISHA</v>
          </cell>
          <cell r="M14">
            <v>999</v>
          </cell>
          <cell r="Q14">
            <v>999</v>
          </cell>
        </row>
        <row r="15">
          <cell r="A15">
            <v>9</v>
          </cell>
          <cell r="B15" t="str">
            <v>LEANDER</v>
          </cell>
          <cell r="C15" t="str">
            <v>JOULIZE</v>
          </cell>
          <cell r="M15">
            <v>999</v>
          </cell>
          <cell r="Q15">
            <v>999</v>
          </cell>
        </row>
        <row r="16">
          <cell r="A16">
            <v>10</v>
          </cell>
          <cell r="B16" t="str">
            <v>CAMPBELL</v>
          </cell>
          <cell r="C16" t="str">
            <v>JULIET</v>
          </cell>
          <cell r="M16">
            <v>999</v>
          </cell>
          <cell r="Q16">
            <v>999</v>
          </cell>
        </row>
        <row r="17">
          <cell r="A17">
            <v>11</v>
          </cell>
          <cell r="B17" t="str">
            <v>KOROMA</v>
          </cell>
          <cell r="C17" t="str">
            <v>KEZIA</v>
          </cell>
          <cell r="M17">
            <v>999</v>
          </cell>
          <cell r="Q17">
            <v>999</v>
          </cell>
        </row>
        <row r="18">
          <cell r="A18">
            <v>12</v>
          </cell>
          <cell r="B18" t="str">
            <v>ALCALA</v>
          </cell>
          <cell r="C18" t="str">
            <v>LEAH</v>
          </cell>
          <cell r="M18">
            <v>999</v>
          </cell>
          <cell r="Q18">
            <v>999</v>
          </cell>
        </row>
        <row r="19">
          <cell r="A19">
            <v>13</v>
          </cell>
          <cell r="B19" t="str">
            <v>SNIJDERS</v>
          </cell>
          <cell r="C19" t="str">
            <v>LEONTIEN</v>
          </cell>
          <cell r="M19">
            <v>999</v>
          </cell>
          <cell r="Q19">
            <v>999</v>
          </cell>
        </row>
        <row r="20">
          <cell r="A20">
            <v>14</v>
          </cell>
          <cell r="B20" t="str">
            <v>JAIKARAN</v>
          </cell>
          <cell r="C20" t="str">
            <v>SATI</v>
          </cell>
          <cell r="M20">
            <v>999</v>
          </cell>
          <cell r="Q20">
            <v>999</v>
          </cell>
        </row>
        <row r="21">
          <cell r="A21">
            <v>15</v>
          </cell>
          <cell r="B21" t="str">
            <v>MARAJ</v>
          </cell>
          <cell r="C21" t="str">
            <v>NALINI</v>
          </cell>
          <cell r="M21">
            <v>999</v>
          </cell>
          <cell r="Q21">
            <v>999</v>
          </cell>
        </row>
        <row r="22">
          <cell r="A22">
            <v>16</v>
          </cell>
          <cell r="B22" t="str">
            <v>JOHNSTON</v>
          </cell>
          <cell r="C22" t="str">
            <v>OLIVIA</v>
          </cell>
          <cell r="M22">
            <v>999</v>
          </cell>
          <cell r="Q22">
            <v>999</v>
          </cell>
        </row>
        <row r="23">
          <cell r="A23">
            <v>17</v>
          </cell>
          <cell r="B23" t="str">
            <v>JACKMAN</v>
          </cell>
          <cell r="C23" t="str">
            <v>SHARDELLE</v>
          </cell>
          <cell r="M23">
            <v>999</v>
          </cell>
          <cell r="Q23">
            <v>999</v>
          </cell>
        </row>
        <row r="24">
          <cell r="A24">
            <v>18</v>
          </cell>
          <cell r="B24" t="str">
            <v>ARJOON</v>
          </cell>
          <cell r="C24" t="str">
            <v>SHERISSE</v>
          </cell>
          <cell r="M24">
            <v>999</v>
          </cell>
          <cell r="Q24">
            <v>999</v>
          </cell>
        </row>
        <row r="25">
          <cell r="A25">
            <v>19</v>
          </cell>
          <cell r="B25" t="str">
            <v>KING</v>
          </cell>
          <cell r="C25" t="str">
            <v>ANYA</v>
          </cell>
          <cell r="M25">
            <v>999</v>
          </cell>
          <cell r="Q25">
            <v>999</v>
          </cell>
        </row>
        <row r="26">
          <cell r="A26">
            <v>20</v>
          </cell>
          <cell r="M26">
            <v>999</v>
          </cell>
          <cell r="Q26">
            <v>999</v>
          </cell>
        </row>
        <row r="27">
          <cell r="A27">
            <v>21</v>
          </cell>
          <cell r="B27" t="str">
            <v>BYE</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GOMEZ</v>
          </cell>
          <cell r="C8" t="str">
            <v>LIAM</v>
          </cell>
          <cell r="G8" t="str">
            <v>WILLIAMS</v>
          </cell>
          <cell r="H8" t="str">
            <v>YOHANSEY</v>
          </cell>
          <cell r="L8">
            <v>0</v>
          </cell>
          <cell r="O8">
            <v>0</v>
          </cell>
          <cell r="P8">
            <v>0</v>
          </cell>
          <cell r="Q8">
            <v>0</v>
          </cell>
          <cell r="R8">
            <v>0</v>
          </cell>
          <cell r="U8">
            <v>0</v>
          </cell>
          <cell r="V8">
            <v>1</v>
          </cell>
        </row>
        <row r="9">
          <cell r="A9">
            <v>2</v>
          </cell>
          <cell r="B9" t="str">
            <v>CHUNG</v>
          </cell>
          <cell r="C9" t="str">
            <v>RICHARD</v>
          </cell>
          <cell r="G9" t="str">
            <v>DE CARIES</v>
          </cell>
          <cell r="H9" t="str">
            <v>LUKE</v>
          </cell>
          <cell r="L9">
            <v>0</v>
          </cell>
          <cell r="O9">
            <v>0</v>
          </cell>
          <cell r="P9">
            <v>0</v>
          </cell>
          <cell r="Q9">
            <v>0</v>
          </cell>
          <cell r="R9">
            <v>0</v>
          </cell>
          <cell r="U9">
            <v>0</v>
          </cell>
          <cell r="V9">
            <v>2</v>
          </cell>
        </row>
        <row r="10">
          <cell r="A10">
            <v>3</v>
          </cell>
          <cell r="B10" t="str">
            <v>DE NOON</v>
          </cell>
          <cell r="C10" t="str">
            <v>DUNSTAN</v>
          </cell>
          <cell r="G10" t="str">
            <v>LEWIS</v>
          </cell>
          <cell r="H10" t="str">
            <v>JAVIER</v>
          </cell>
          <cell r="L10">
            <v>0</v>
          </cell>
          <cell r="O10">
            <v>0</v>
          </cell>
          <cell r="P10">
            <v>0</v>
          </cell>
          <cell r="Q10">
            <v>0</v>
          </cell>
          <cell r="R10">
            <v>0</v>
          </cell>
          <cell r="U10">
            <v>0</v>
          </cell>
          <cell r="V10">
            <v>3</v>
          </cell>
        </row>
        <row r="11">
          <cell r="A11">
            <v>4</v>
          </cell>
          <cell r="B11" t="str">
            <v>ABRAHAM</v>
          </cell>
          <cell r="C11" t="str">
            <v>JOSHUA</v>
          </cell>
          <cell r="G11" t="str">
            <v>ABRAHAM</v>
          </cell>
          <cell r="H11" t="str">
            <v>TY</v>
          </cell>
          <cell r="L11">
            <v>0</v>
          </cell>
          <cell r="O11">
            <v>0</v>
          </cell>
          <cell r="P11">
            <v>0</v>
          </cell>
          <cell r="Q11">
            <v>0</v>
          </cell>
          <cell r="R11">
            <v>0</v>
          </cell>
          <cell r="U11">
            <v>0</v>
          </cell>
          <cell r="V11">
            <v>4</v>
          </cell>
        </row>
        <row r="12">
          <cell r="A12">
            <v>5</v>
          </cell>
          <cell r="B12" t="str">
            <v>MOONASAR</v>
          </cell>
          <cell r="C12" t="str">
            <v>KESHAN</v>
          </cell>
          <cell r="G12" t="str">
            <v>PATRICK</v>
          </cell>
          <cell r="H12" t="str">
            <v>NKRUMAJ</v>
          </cell>
          <cell r="L12">
            <v>0</v>
          </cell>
          <cell r="O12">
            <v>0</v>
          </cell>
          <cell r="P12">
            <v>0</v>
          </cell>
          <cell r="Q12">
            <v>0</v>
          </cell>
          <cell r="R12">
            <v>0</v>
          </cell>
          <cell r="U12">
            <v>0</v>
          </cell>
        </row>
        <row r="13">
          <cell r="A13">
            <v>6</v>
          </cell>
          <cell r="B13" t="str">
            <v>ELATTWY</v>
          </cell>
          <cell r="C13" t="str">
            <v>SAMIR</v>
          </cell>
          <cell r="G13" t="str">
            <v>CHIN</v>
          </cell>
          <cell r="H13" t="str">
            <v>LIU</v>
          </cell>
          <cell r="L13">
            <v>0</v>
          </cell>
          <cell r="O13">
            <v>0</v>
          </cell>
          <cell r="P13">
            <v>0</v>
          </cell>
          <cell r="Q13">
            <v>0</v>
          </cell>
          <cell r="R13">
            <v>0</v>
          </cell>
          <cell r="U13">
            <v>0</v>
          </cell>
        </row>
        <row r="14">
          <cell r="A14">
            <v>7</v>
          </cell>
          <cell r="B14" t="str">
            <v>DUKE</v>
          </cell>
          <cell r="C14" t="str">
            <v>AKIEL</v>
          </cell>
          <cell r="G14" t="str">
            <v>WILSON</v>
          </cell>
          <cell r="H14" t="str">
            <v>VAUGHN</v>
          </cell>
          <cell r="L14">
            <v>0</v>
          </cell>
          <cell r="O14">
            <v>0</v>
          </cell>
          <cell r="P14">
            <v>0</v>
          </cell>
          <cell r="Q14">
            <v>0</v>
          </cell>
          <cell r="R14">
            <v>0</v>
          </cell>
          <cell r="U14">
            <v>0</v>
          </cell>
        </row>
        <row r="15">
          <cell r="A15">
            <v>8</v>
          </cell>
          <cell r="B15" t="str">
            <v>BOYCE</v>
          </cell>
          <cell r="C15" t="str">
            <v>RAWLE</v>
          </cell>
          <cell r="G15" t="str">
            <v>MOORE</v>
          </cell>
          <cell r="H15" t="str">
            <v>PETER</v>
          </cell>
          <cell r="L15">
            <v>0</v>
          </cell>
          <cell r="O15">
            <v>0</v>
          </cell>
          <cell r="P15">
            <v>0</v>
          </cell>
          <cell r="Q15">
            <v>0</v>
          </cell>
          <cell r="R15">
            <v>0</v>
          </cell>
          <cell r="U15">
            <v>0</v>
          </cell>
        </row>
        <row r="16">
          <cell r="A16">
            <v>9</v>
          </cell>
          <cell r="B16" t="str">
            <v>DAY</v>
          </cell>
          <cell r="C16" t="str">
            <v>SEVE</v>
          </cell>
          <cell r="G16" t="str">
            <v>KABLI</v>
          </cell>
          <cell r="H16" t="str">
            <v>JABRILLE</v>
          </cell>
          <cell r="L16">
            <v>0</v>
          </cell>
          <cell r="O16">
            <v>0</v>
          </cell>
          <cell r="P16">
            <v>0</v>
          </cell>
          <cell r="Q16">
            <v>0</v>
          </cell>
          <cell r="R16">
            <v>0</v>
          </cell>
          <cell r="U16">
            <v>0</v>
          </cell>
        </row>
        <row r="17">
          <cell r="A17">
            <v>10</v>
          </cell>
          <cell r="B17" t="str">
            <v>BERNARD</v>
          </cell>
          <cell r="C17" t="str">
            <v>SHAQUILLE</v>
          </cell>
          <cell r="G17" t="str">
            <v>VALENTINE</v>
          </cell>
          <cell r="H17" t="str">
            <v>KRISTYAN</v>
          </cell>
          <cell r="L17">
            <v>0</v>
          </cell>
          <cell r="O17">
            <v>0</v>
          </cell>
          <cell r="P17">
            <v>0</v>
          </cell>
          <cell r="Q17">
            <v>0</v>
          </cell>
          <cell r="R17">
            <v>0</v>
          </cell>
          <cell r="U17">
            <v>0</v>
          </cell>
        </row>
        <row r="18">
          <cell r="A18">
            <v>11</v>
          </cell>
          <cell r="B18" t="str">
            <v>ANDREWS</v>
          </cell>
          <cell r="C18" t="str">
            <v>CHE</v>
          </cell>
          <cell r="G18" t="str">
            <v>SINGH</v>
          </cell>
          <cell r="H18" t="str">
            <v>CLINT</v>
          </cell>
          <cell r="L18">
            <v>0</v>
          </cell>
          <cell r="O18">
            <v>0</v>
          </cell>
          <cell r="P18">
            <v>0</v>
          </cell>
          <cell r="Q18">
            <v>0</v>
          </cell>
          <cell r="R18">
            <v>0</v>
          </cell>
          <cell r="U18">
            <v>0</v>
          </cell>
        </row>
        <row r="19">
          <cell r="A19">
            <v>12</v>
          </cell>
          <cell r="B19" t="str">
            <v>BONAIR</v>
          </cell>
          <cell r="C19" t="str">
            <v>AKIEL</v>
          </cell>
          <cell r="G19" t="str">
            <v>MOHAMMED</v>
          </cell>
          <cell r="H19" t="str">
            <v>IBRAHIM</v>
          </cell>
          <cell r="L19">
            <v>0</v>
          </cell>
          <cell r="O19">
            <v>0</v>
          </cell>
          <cell r="P19">
            <v>0</v>
          </cell>
          <cell r="Q19">
            <v>0</v>
          </cell>
          <cell r="R19">
            <v>0</v>
          </cell>
          <cell r="U19">
            <v>0</v>
          </cell>
        </row>
        <row r="20">
          <cell r="A20">
            <v>13</v>
          </cell>
          <cell r="B20" t="str">
            <v>KING</v>
          </cell>
          <cell r="C20" t="str">
            <v>BRENT</v>
          </cell>
          <cell r="G20" t="str">
            <v>MOHAMMED</v>
          </cell>
          <cell r="H20" t="str">
            <v>NABEEL</v>
          </cell>
          <cell r="L20">
            <v>0</v>
          </cell>
          <cell r="O20">
            <v>0</v>
          </cell>
          <cell r="P20">
            <v>0</v>
          </cell>
          <cell r="Q20">
            <v>0</v>
          </cell>
          <cell r="R20">
            <v>0</v>
          </cell>
          <cell r="U20">
            <v>0</v>
          </cell>
        </row>
        <row r="21">
          <cell r="A21">
            <v>14</v>
          </cell>
          <cell r="B21" t="str">
            <v>FRANCIS</v>
          </cell>
          <cell r="C21" t="str">
            <v>KINO</v>
          </cell>
          <cell r="G21" t="str">
            <v>ROSS</v>
          </cell>
          <cell r="H21" t="str">
            <v>RYAN</v>
          </cell>
          <cell r="L21">
            <v>0</v>
          </cell>
          <cell r="O21">
            <v>0</v>
          </cell>
          <cell r="P21">
            <v>0</v>
          </cell>
          <cell r="Q21">
            <v>0</v>
          </cell>
          <cell r="R21">
            <v>0</v>
          </cell>
          <cell r="U21">
            <v>0</v>
          </cell>
        </row>
        <row r="22">
          <cell r="A22">
            <v>15</v>
          </cell>
          <cell r="B22" t="str">
            <v>GRIEG</v>
          </cell>
          <cell r="C22" t="str">
            <v>JUANALDO</v>
          </cell>
          <cell r="G22" t="str">
            <v>TRIM</v>
          </cell>
          <cell r="H22" t="str">
            <v>KYREL</v>
          </cell>
          <cell r="L22">
            <v>0</v>
          </cell>
          <cell r="O22">
            <v>0</v>
          </cell>
          <cell r="P22">
            <v>0</v>
          </cell>
          <cell r="Q22">
            <v>0</v>
          </cell>
          <cell r="R22">
            <v>0</v>
          </cell>
          <cell r="U22">
            <v>0</v>
          </cell>
        </row>
        <row r="23">
          <cell r="A23">
            <v>16</v>
          </cell>
          <cell r="B23" t="str">
            <v>BYE</v>
          </cell>
          <cell r="G23" t="str">
            <v>BYE</v>
          </cell>
          <cell r="L23">
            <v>0</v>
          </cell>
          <cell r="O23">
            <v>0</v>
          </cell>
          <cell r="P23">
            <v>0</v>
          </cell>
          <cell r="Q23">
            <v>0</v>
          </cell>
          <cell r="R23">
            <v>0</v>
          </cell>
          <cell r="U23">
            <v>0</v>
          </cell>
        </row>
      </sheetData>
      <sheetData sheetId="33" refreshError="1"/>
      <sheetData sheetId="34" refreshError="1"/>
      <sheetData sheetId="35" refreshError="1"/>
      <sheetData sheetId="36" refreshError="1">
        <row r="5">
          <cell r="V5">
            <v>2</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 LL</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ALCALA</v>
          </cell>
          <cell r="C8" t="str">
            <v>LEAH</v>
          </cell>
          <cell r="G8" t="str">
            <v>SELLIER</v>
          </cell>
          <cell r="H8" t="str">
            <v>TREVINE</v>
          </cell>
          <cell r="L8">
            <v>0</v>
          </cell>
          <cell r="O8">
            <v>0</v>
          </cell>
          <cell r="P8">
            <v>0</v>
          </cell>
          <cell r="Q8">
            <v>0</v>
          </cell>
          <cell r="R8">
            <v>0</v>
          </cell>
          <cell r="U8">
            <v>0</v>
          </cell>
          <cell r="V8">
            <v>1</v>
          </cell>
        </row>
        <row r="9">
          <cell r="A9">
            <v>2</v>
          </cell>
          <cell r="B9" t="str">
            <v>ALCAZAR</v>
          </cell>
          <cell r="C9" t="str">
            <v>CHRISTINE</v>
          </cell>
          <cell r="G9" t="str">
            <v>LOW</v>
          </cell>
          <cell r="H9" t="str">
            <v>CINDY</v>
          </cell>
          <cell r="L9">
            <v>0</v>
          </cell>
          <cell r="O9">
            <v>0</v>
          </cell>
          <cell r="P9">
            <v>0</v>
          </cell>
          <cell r="Q9">
            <v>0</v>
          </cell>
          <cell r="R9">
            <v>0</v>
          </cell>
          <cell r="U9">
            <v>0</v>
          </cell>
          <cell r="V9">
            <v>2</v>
          </cell>
        </row>
        <row r="10">
          <cell r="A10">
            <v>3</v>
          </cell>
          <cell r="B10" t="str">
            <v>ARJOON</v>
          </cell>
          <cell r="C10" t="str">
            <v>SHERISSE</v>
          </cell>
          <cell r="G10" t="str">
            <v>MOHAMMED</v>
          </cell>
          <cell r="H10" t="str">
            <v>FARISHA</v>
          </cell>
          <cell r="L10">
            <v>0</v>
          </cell>
          <cell r="O10">
            <v>0</v>
          </cell>
          <cell r="P10">
            <v>0</v>
          </cell>
          <cell r="Q10">
            <v>0</v>
          </cell>
          <cell r="R10">
            <v>0</v>
          </cell>
          <cell r="U10">
            <v>0</v>
          </cell>
        </row>
        <row r="11">
          <cell r="A11">
            <v>4</v>
          </cell>
          <cell r="B11" t="str">
            <v>MARAJ</v>
          </cell>
          <cell r="C11" t="str">
            <v>NALINI</v>
          </cell>
          <cell r="G11" t="str">
            <v>RAMSUMAIRE</v>
          </cell>
          <cell r="H11" t="str">
            <v>CELINE</v>
          </cell>
          <cell r="L11">
            <v>0</v>
          </cell>
          <cell r="O11">
            <v>0</v>
          </cell>
          <cell r="P11">
            <v>0</v>
          </cell>
          <cell r="Q11">
            <v>0</v>
          </cell>
          <cell r="R11">
            <v>0</v>
          </cell>
          <cell r="U11">
            <v>0</v>
          </cell>
        </row>
        <row r="12">
          <cell r="A12">
            <v>5</v>
          </cell>
          <cell r="B12" t="str">
            <v>KOROMA</v>
          </cell>
          <cell r="C12" t="str">
            <v>KEZIA</v>
          </cell>
          <cell r="G12" t="str">
            <v>MILLINGTON</v>
          </cell>
          <cell r="H12" t="str">
            <v>SHANIA</v>
          </cell>
          <cell r="L12">
            <v>0</v>
          </cell>
          <cell r="O12">
            <v>0</v>
          </cell>
          <cell r="P12">
            <v>0</v>
          </cell>
          <cell r="Q12">
            <v>0</v>
          </cell>
          <cell r="R12">
            <v>0</v>
          </cell>
          <cell r="U12">
            <v>0</v>
          </cell>
        </row>
        <row r="13">
          <cell r="A13">
            <v>6</v>
          </cell>
          <cell r="B13" t="str">
            <v>CAMPBELL</v>
          </cell>
          <cell r="C13" t="str">
            <v>JULIET</v>
          </cell>
          <cell r="G13" t="str">
            <v>DEVENISH</v>
          </cell>
          <cell r="H13" t="str">
            <v>DANIELLE</v>
          </cell>
          <cell r="L13">
            <v>0</v>
          </cell>
          <cell r="O13">
            <v>0</v>
          </cell>
          <cell r="P13">
            <v>0</v>
          </cell>
          <cell r="Q13">
            <v>0</v>
          </cell>
          <cell r="R13">
            <v>0</v>
          </cell>
          <cell r="U13">
            <v>0</v>
          </cell>
        </row>
        <row r="14">
          <cell r="A14">
            <v>7</v>
          </cell>
          <cell r="B14" t="str">
            <v>JOHNSTON</v>
          </cell>
          <cell r="C14" t="str">
            <v>OLIVIA</v>
          </cell>
          <cell r="G14" t="str">
            <v>SOO PING CHOW</v>
          </cell>
          <cell r="H14" t="str">
            <v>AMANDA</v>
          </cell>
          <cell r="L14">
            <v>0</v>
          </cell>
          <cell r="O14">
            <v>0</v>
          </cell>
          <cell r="P14">
            <v>0</v>
          </cell>
          <cell r="Q14">
            <v>0</v>
          </cell>
          <cell r="R14">
            <v>0</v>
          </cell>
          <cell r="U14">
            <v>0</v>
          </cell>
        </row>
        <row r="15">
          <cell r="A15">
            <v>8</v>
          </cell>
          <cell r="B15" t="str">
            <v>BYE</v>
          </cell>
          <cell r="G15" t="str">
            <v>BYE</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over page"/>
      <sheetName val="Referee's Report"/>
      <sheetName val="Plr Notice"/>
      <sheetName val="Boys U18 Plr List"/>
      <sheetName val="Girls U18 Plr List"/>
      <sheetName val="Boys Si Main Draw Prep"/>
      <sheetName val="Boys U18 Si Main 16"/>
      <sheetName val="Boys U18 Si Main 32"/>
      <sheetName val="Boys U10 Si Con"/>
      <sheetName val="Girls Si Main Draw Prep"/>
      <sheetName val="Girls Si Main 16"/>
      <sheetName val="Girls Si Main 24&amp;32"/>
      <sheetName val="Girls Si Con)"/>
      <sheetName val="Boys Do Sign-in sheet"/>
      <sheetName val="Boys Do Main Draw Prep"/>
      <sheetName val="Boys U18 Do Main 16"/>
      <sheetName val="Boys Do Main 24&amp;32"/>
      <sheetName val="Girls Do Sign-in sheet"/>
      <sheetName val="Girls Do Main Draw Prep"/>
      <sheetName val="Girls Do Main 16"/>
      <sheetName val="Girls Do Main 24&amp;32"/>
      <sheetName val="Plr List for OofP"/>
      <sheetName val="OofP 4 cts"/>
      <sheetName val="OofP 4 cts (2)"/>
      <sheetName val="OofP Sat19 "/>
      <sheetName val="OofP Sun20"/>
      <sheetName val="OofP Sat26"/>
      <sheetName val="OofP Sun27"/>
      <sheetName val="OofP Sat19th"/>
      <sheetName val="OofP Sat19th (2)"/>
      <sheetName val="OofP list"/>
      <sheetName val="OofP Sun20th"/>
      <sheetName val="OofP Sun20th(2)"/>
      <sheetName val="OofP Sat26th"/>
      <sheetName val="OofP Sat26th(2)"/>
      <sheetName val="OofP Sun25th "/>
      <sheetName val="OofP Sun25th(2)"/>
      <sheetName val="Offence Report"/>
      <sheetName val="Penalty card"/>
      <sheetName val="Medical Cert"/>
      <sheetName val="Unusual Ruling"/>
      <sheetName val="Country Codes"/>
      <sheetName val="Sat25th 4 cts"/>
      <sheetName val="Sun26th 4 cts"/>
      <sheetName val=" 4 Sun"/>
      <sheetName val="OofP Thu30th "/>
      <sheetName val="OofP Thu30th(2)"/>
      <sheetName val="OofP Fri 31st"/>
      <sheetName val="OofP Fri31st(2)"/>
      <sheetName val="OofP Sat 1st"/>
      <sheetName val="OofP Sat 1st(2)"/>
      <sheetName val="OofP Sun 2nd"/>
      <sheetName val="OofP Sun 2nd (2)"/>
      <sheetName val="Honor Roll"/>
    </sheetNames>
    <sheetDataSet>
      <sheetData sheetId="0"/>
      <sheetData sheetId="1"/>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CHUNG</v>
          </cell>
          <cell r="C8" t="str">
            <v>RICHARD</v>
          </cell>
          <cell r="G8" t="str">
            <v>LINGO</v>
          </cell>
          <cell r="H8" t="str">
            <v>LEE ANNE</v>
          </cell>
          <cell r="L8">
            <v>0</v>
          </cell>
          <cell r="O8">
            <v>0</v>
          </cell>
          <cell r="P8">
            <v>0</v>
          </cell>
          <cell r="Q8">
            <v>0</v>
          </cell>
          <cell r="R8">
            <v>0</v>
          </cell>
          <cell r="U8">
            <v>0</v>
          </cell>
          <cell r="V8">
            <v>1</v>
          </cell>
        </row>
        <row r="9">
          <cell r="A9">
            <v>2</v>
          </cell>
          <cell r="B9" t="str">
            <v>WILSON</v>
          </cell>
          <cell r="C9" t="str">
            <v>VAUGHN</v>
          </cell>
          <cell r="G9" t="str">
            <v>MILLINGTON</v>
          </cell>
          <cell r="H9" t="str">
            <v>SHANIA</v>
          </cell>
          <cell r="L9">
            <v>0</v>
          </cell>
          <cell r="O9">
            <v>0</v>
          </cell>
          <cell r="P9">
            <v>0</v>
          </cell>
          <cell r="Q9">
            <v>0</v>
          </cell>
          <cell r="R9">
            <v>0</v>
          </cell>
          <cell r="U9">
            <v>0</v>
          </cell>
          <cell r="V9">
            <v>2</v>
          </cell>
        </row>
        <row r="10">
          <cell r="A10">
            <v>3</v>
          </cell>
          <cell r="B10" t="str">
            <v>LEWIS</v>
          </cell>
          <cell r="C10" t="str">
            <v>JAVIER</v>
          </cell>
          <cell r="G10" t="str">
            <v>ALCALA</v>
          </cell>
          <cell r="H10" t="str">
            <v>LEAH</v>
          </cell>
          <cell r="L10">
            <v>0</v>
          </cell>
          <cell r="O10">
            <v>0</v>
          </cell>
          <cell r="P10">
            <v>0</v>
          </cell>
          <cell r="Q10">
            <v>0</v>
          </cell>
          <cell r="R10">
            <v>0</v>
          </cell>
          <cell r="U10">
            <v>0</v>
          </cell>
          <cell r="V10">
            <v>3</v>
          </cell>
        </row>
        <row r="11">
          <cell r="A11">
            <v>4</v>
          </cell>
          <cell r="B11" t="str">
            <v>VALENTINE</v>
          </cell>
          <cell r="C11" t="str">
            <v>KRISTYAN</v>
          </cell>
          <cell r="G11" t="str">
            <v>SELLIER</v>
          </cell>
          <cell r="H11" t="str">
            <v>TREVINE</v>
          </cell>
          <cell r="L11">
            <v>0</v>
          </cell>
          <cell r="O11">
            <v>0</v>
          </cell>
          <cell r="P11">
            <v>0</v>
          </cell>
          <cell r="Q11">
            <v>0</v>
          </cell>
          <cell r="R11">
            <v>0</v>
          </cell>
          <cell r="U11">
            <v>0</v>
          </cell>
          <cell r="V11">
            <v>4</v>
          </cell>
        </row>
        <row r="12">
          <cell r="A12">
            <v>5</v>
          </cell>
          <cell r="B12" t="str">
            <v>KING</v>
          </cell>
          <cell r="C12" t="str">
            <v>BRENT</v>
          </cell>
          <cell r="G12" t="str">
            <v>MOHAMMED</v>
          </cell>
          <cell r="H12" t="str">
            <v>RHONDA</v>
          </cell>
          <cell r="L12">
            <v>0</v>
          </cell>
          <cell r="O12">
            <v>0</v>
          </cell>
          <cell r="P12">
            <v>0</v>
          </cell>
          <cell r="Q12">
            <v>0</v>
          </cell>
          <cell r="R12">
            <v>0</v>
          </cell>
          <cell r="U12">
            <v>0</v>
          </cell>
        </row>
        <row r="13">
          <cell r="A13">
            <v>6</v>
          </cell>
          <cell r="B13" t="str">
            <v>CHIN</v>
          </cell>
          <cell r="C13" t="str">
            <v>LIU</v>
          </cell>
          <cell r="G13" t="str">
            <v>CHIN CHOY</v>
          </cell>
          <cell r="H13" t="str">
            <v>CHEYENNE</v>
          </cell>
          <cell r="L13">
            <v>0</v>
          </cell>
          <cell r="O13">
            <v>0</v>
          </cell>
          <cell r="P13">
            <v>0</v>
          </cell>
          <cell r="Q13">
            <v>0</v>
          </cell>
          <cell r="R13">
            <v>0</v>
          </cell>
          <cell r="U13">
            <v>0</v>
          </cell>
        </row>
        <row r="14">
          <cell r="A14">
            <v>7</v>
          </cell>
          <cell r="B14" t="str">
            <v>DUKE</v>
          </cell>
          <cell r="C14" t="str">
            <v>AKIEL</v>
          </cell>
          <cell r="G14" t="str">
            <v>LEANDER</v>
          </cell>
          <cell r="H14" t="str">
            <v>JOULIZE</v>
          </cell>
          <cell r="L14">
            <v>0</v>
          </cell>
          <cell r="O14">
            <v>0</v>
          </cell>
          <cell r="P14">
            <v>0</v>
          </cell>
          <cell r="Q14">
            <v>0</v>
          </cell>
          <cell r="R14">
            <v>0</v>
          </cell>
          <cell r="U14">
            <v>0</v>
          </cell>
        </row>
        <row r="15">
          <cell r="A15">
            <v>8</v>
          </cell>
          <cell r="B15" t="str">
            <v>AMMON</v>
          </cell>
          <cell r="C15" t="str">
            <v>ETHAN</v>
          </cell>
          <cell r="G15" t="str">
            <v>SOO PING CHOW</v>
          </cell>
          <cell r="H15" t="str">
            <v>AMANDA</v>
          </cell>
          <cell r="L15">
            <v>0</v>
          </cell>
          <cell r="O15">
            <v>0</v>
          </cell>
          <cell r="P15">
            <v>0</v>
          </cell>
          <cell r="Q15">
            <v>0</v>
          </cell>
          <cell r="R15">
            <v>0</v>
          </cell>
          <cell r="U15">
            <v>0</v>
          </cell>
        </row>
        <row r="16">
          <cell r="A16">
            <v>9</v>
          </cell>
          <cell r="B16" t="str">
            <v>PATRICK</v>
          </cell>
          <cell r="C16" t="str">
            <v>NKRUMAJ</v>
          </cell>
          <cell r="G16" t="str">
            <v>CAMPBELL</v>
          </cell>
          <cell r="H16" t="str">
            <v>JULIET</v>
          </cell>
          <cell r="L16">
            <v>0</v>
          </cell>
          <cell r="O16">
            <v>0</v>
          </cell>
          <cell r="P16">
            <v>0</v>
          </cell>
          <cell r="Q16">
            <v>0</v>
          </cell>
          <cell r="R16">
            <v>0</v>
          </cell>
          <cell r="U16">
            <v>0</v>
          </cell>
        </row>
        <row r="17">
          <cell r="A17">
            <v>10</v>
          </cell>
          <cell r="B17" t="str">
            <v>ABRAHAM</v>
          </cell>
          <cell r="C17" t="str">
            <v>JOSHUA</v>
          </cell>
          <cell r="G17" t="str">
            <v>DEVENISH</v>
          </cell>
          <cell r="H17" t="str">
            <v>DANIELLE</v>
          </cell>
          <cell r="L17">
            <v>0</v>
          </cell>
          <cell r="O17">
            <v>0</v>
          </cell>
          <cell r="P17">
            <v>0</v>
          </cell>
          <cell r="Q17">
            <v>0</v>
          </cell>
          <cell r="R17">
            <v>0</v>
          </cell>
          <cell r="U17">
            <v>0</v>
          </cell>
        </row>
        <row r="18">
          <cell r="A18">
            <v>11</v>
          </cell>
          <cell r="B18" t="str">
            <v>JACKMAN</v>
          </cell>
          <cell r="C18" t="str">
            <v>MARC</v>
          </cell>
          <cell r="G18" t="str">
            <v>JACKMAN</v>
          </cell>
          <cell r="H18" t="str">
            <v>SHARDELLE</v>
          </cell>
          <cell r="L18">
            <v>0</v>
          </cell>
          <cell r="O18">
            <v>0</v>
          </cell>
          <cell r="P18">
            <v>0</v>
          </cell>
          <cell r="Q18">
            <v>0</v>
          </cell>
          <cell r="R18">
            <v>0</v>
          </cell>
          <cell r="U18">
            <v>0</v>
          </cell>
        </row>
        <row r="19">
          <cell r="A19">
            <v>12</v>
          </cell>
          <cell r="B19" t="str">
            <v>WARD</v>
          </cell>
          <cell r="C19" t="str">
            <v>KHERAN</v>
          </cell>
          <cell r="G19" t="str">
            <v>MARAJ</v>
          </cell>
          <cell r="H19" t="str">
            <v>NALINI</v>
          </cell>
          <cell r="L19">
            <v>0</v>
          </cell>
          <cell r="O19">
            <v>0</v>
          </cell>
          <cell r="P19">
            <v>0</v>
          </cell>
          <cell r="Q19">
            <v>0</v>
          </cell>
          <cell r="R19">
            <v>0</v>
          </cell>
          <cell r="U19">
            <v>0</v>
          </cell>
        </row>
        <row r="20">
          <cell r="A20">
            <v>13</v>
          </cell>
          <cell r="B20" t="str">
            <v>HARRIS</v>
          </cell>
          <cell r="C20" t="str">
            <v>JEMEL</v>
          </cell>
          <cell r="G20" t="str">
            <v>RAMSUMAIRE</v>
          </cell>
          <cell r="H20" t="str">
            <v>CELINE</v>
          </cell>
          <cell r="L20">
            <v>0</v>
          </cell>
          <cell r="O20">
            <v>0</v>
          </cell>
          <cell r="P20">
            <v>0</v>
          </cell>
          <cell r="Q20">
            <v>0</v>
          </cell>
          <cell r="R20">
            <v>0</v>
          </cell>
          <cell r="U20">
            <v>0</v>
          </cell>
        </row>
        <row r="21">
          <cell r="A21">
            <v>14</v>
          </cell>
          <cell r="B21" t="str">
            <v>ABRAHAM</v>
          </cell>
          <cell r="C21" t="str">
            <v>TY</v>
          </cell>
          <cell r="G21" t="str">
            <v>KOROMA</v>
          </cell>
          <cell r="H21" t="str">
            <v>KEZIA</v>
          </cell>
          <cell r="L21">
            <v>0</v>
          </cell>
          <cell r="O21">
            <v>0</v>
          </cell>
          <cell r="P21">
            <v>0</v>
          </cell>
          <cell r="Q21">
            <v>0</v>
          </cell>
          <cell r="R21">
            <v>0</v>
          </cell>
          <cell r="U21">
            <v>0</v>
          </cell>
        </row>
        <row r="22">
          <cell r="A22">
            <v>15</v>
          </cell>
          <cell r="B22" t="str">
            <v>EL-SEIKH</v>
          </cell>
          <cell r="C22" t="str">
            <v>TASHARI</v>
          </cell>
          <cell r="G22" t="str">
            <v>SNIJDERS</v>
          </cell>
          <cell r="H22" t="str">
            <v>LEONTIEN</v>
          </cell>
          <cell r="L22">
            <v>0</v>
          </cell>
          <cell r="O22">
            <v>0</v>
          </cell>
          <cell r="P22">
            <v>0</v>
          </cell>
          <cell r="Q22">
            <v>0</v>
          </cell>
          <cell r="R22">
            <v>0</v>
          </cell>
          <cell r="U22">
            <v>0</v>
          </cell>
        </row>
        <row r="23">
          <cell r="A23">
            <v>16</v>
          </cell>
          <cell r="B23" t="str">
            <v>BYE</v>
          </cell>
          <cell r="G23" t="str">
            <v>BYE</v>
          </cell>
          <cell r="L23">
            <v>0</v>
          </cell>
          <cell r="O23">
            <v>0</v>
          </cell>
          <cell r="P23">
            <v>0</v>
          </cell>
          <cell r="Q23">
            <v>0</v>
          </cell>
          <cell r="R23">
            <v>0</v>
          </cell>
          <cell r="U23">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39">
    <tabColor rgb="FF002060"/>
    <pageSetUpPr fitToPage="1"/>
  </sheetPr>
  <dimension ref="A1:T79"/>
  <sheetViews>
    <sheetView showGridLines="0" showZeros="0" workbookViewId="0">
      <selection activeCell="W21" sqref="W2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6" customWidth="1"/>
    <col min="10" max="10" width="10.7109375" customWidth="1"/>
    <col min="11" max="11" width="1.7109375" style="136" customWidth="1"/>
    <col min="12" max="12" width="10.7109375" customWidth="1"/>
    <col min="13" max="13" width="1.7109375" style="137" customWidth="1"/>
    <col min="14" max="14" width="10.7109375" customWidth="1"/>
    <col min="15" max="15" width="1.7109375" style="136" customWidth="1"/>
    <col min="16" max="16" width="10.7109375" customWidth="1"/>
    <col min="17" max="17" width="1.7109375" style="137" customWidth="1"/>
    <col min="18" max="18" width="0" hidden="1" customWidth="1"/>
    <col min="19" max="19" width="8.7109375" customWidth="1"/>
    <col min="20" max="20" width="9.140625" hidden="1" customWidth="1"/>
  </cols>
  <sheetData>
    <row r="1" spans="1:20" s="4" customFormat="1" ht="21.75" customHeight="1">
      <c r="A1" s="1" t="str">
        <f>'[1]Week SetUp'!$A$6</f>
        <v>National Open C'ships 2013</v>
      </c>
      <c r="B1" s="1"/>
      <c r="C1" s="2"/>
      <c r="D1" s="2"/>
      <c r="E1" s="2"/>
      <c r="F1" s="2"/>
      <c r="G1" s="2"/>
      <c r="H1" s="2"/>
      <c r="I1" s="3"/>
      <c r="K1" s="5"/>
      <c r="L1" s="6"/>
      <c r="M1" s="3"/>
      <c r="N1" s="3" t="s">
        <v>0</v>
      </c>
      <c r="O1" s="3"/>
      <c r="P1" s="2"/>
      <c r="Q1" s="3"/>
    </row>
    <row r="2" spans="1:20" s="9" customFormat="1" ht="20.25" customHeight="1">
      <c r="A2" s="7"/>
      <c r="B2" s="7"/>
      <c r="C2" s="7"/>
      <c r="D2" s="7"/>
      <c r="E2" s="8" t="s">
        <v>1</v>
      </c>
      <c r="G2" s="10"/>
      <c r="H2" s="10"/>
      <c r="I2" s="11"/>
      <c r="J2" s="6" t="s">
        <v>2</v>
      </c>
      <c r="K2" s="5"/>
      <c r="L2" s="5"/>
      <c r="M2" s="11"/>
      <c r="N2" s="10"/>
      <c r="O2" s="11"/>
      <c r="P2" s="10"/>
      <c r="Q2" s="11"/>
    </row>
    <row r="3" spans="1:20" s="16" customFormat="1" ht="11.25" customHeight="1">
      <c r="A3" s="12" t="s">
        <v>3</v>
      </c>
      <c r="B3" s="12"/>
      <c r="C3" s="12"/>
      <c r="D3" s="12"/>
      <c r="E3" s="12"/>
      <c r="F3" s="12" t="s">
        <v>4</v>
      </c>
      <c r="G3" s="12"/>
      <c r="H3" s="12"/>
      <c r="I3" s="13"/>
      <c r="J3" s="14"/>
      <c r="K3" s="13"/>
      <c r="L3" s="12"/>
      <c r="M3" s="13"/>
      <c r="N3" s="12"/>
      <c r="O3" s="13"/>
      <c r="P3" s="12"/>
      <c r="Q3" s="15" t="s">
        <v>5</v>
      </c>
    </row>
    <row r="4" spans="1:20" s="23" customFormat="1" ht="11.25" customHeight="1" thickBot="1">
      <c r="A4" s="567">
        <f>'[1]Week SetUp'!$A$10</f>
        <v>41454</v>
      </c>
      <c r="B4" s="567"/>
      <c r="C4" s="567"/>
      <c r="D4" s="17"/>
      <c r="E4" s="17"/>
      <c r="F4" s="17" t="str">
        <f>'[1]Week SetUp'!$C$10</f>
        <v>Port of Spain, TRI</v>
      </c>
      <c r="G4" s="18"/>
      <c r="H4" s="17"/>
      <c r="I4" s="19"/>
      <c r="J4" s="20">
        <f>'[1]Week SetUp'!$D$10</f>
        <v>0</v>
      </c>
      <c r="K4" s="19"/>
      <c r="L4" s="21">
        <f>'[1]Week SetUp'!$A$12</f>
        <v>0</v>
      </c>
      <c r="M4" s="19"/>
      <c r="N4" s="17"/>
      <c r="O4" s="19"/>
      <c r="P4" s="17"/>
      <c r="Q4" s="22" t="str">
        <f>'[1]Week SetUp'!$E$10</f>
        <v>Edwin Chu For</v>
      </c>
    </row>
    <row r="5" spans="1:20" s="16" customFormat="1" ht="9">
      <c r="A5" s="24"/>
      <c r="B5" s="25" t="s">
        <v>6</v>
      </c>
      <c r="C5" s="25" t="s">
        <v>7</v>
      </c>
      <c r="D5" s="25" t="s">
        <v>8</v>
      </c>
      <c r="E5" s="26" t="s">
        <v>9</v>
      </c>
      <c r="F5" s="26" t="s">
        <v>10</v>
      </c>
      <c r="G5" s="26"/>
      <c r="H5" s="26" t="s">
        <v>11</v>
      </c>
      <c r="I5" s="26"/>
      <c r="J5" s="25" t="s">
        <v>12</v>
      </c>
      <c r="K5" s="27"/>
      <c r="L5" s="25" t="s">
        <v>13</v>
      </c>
      <c r="M5" s="27"/>
      <c r="N5" s="25" t="s">
        <v>14</v>
      </c>
      <c r="O5" s="27"/>
      <c r="P5" s="25" t="s">
        <v>15</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IF($D7="","",VLOOKUP($D7,'[1]Men''s Si Main Draw Prep'!$A$7:$P$38,15))</f>
        <v>0</v>
      </c>
      <c r="C7" s="37">
        <f>IF($D7="","",VLOOKUP($D7,'[1]Men''s Si Main Draw Prep'!$A$7:$P$38,16))</f>
        <v>0</v>
      </c>
      <c r="D7" s="38">
        <v>1</v>
      </c>
      <c r="E7" s="39" t="str">
        <f>UPPER(IF($D7="","",VLOOKUP($D7,'[1]Men''s Si Main Draw Prep'!$A$7:$P$38,2)))</f>
        <v>CHUNG</v>
      </c>
      <c r="F7" s="39" t="str">
        <f>IF($D7="","",VLOOKUP($D7,'[1]Men''s Si Main Draw Prep'!$A$7:$P$38,3))</f>
        <v>RICHARD</v>
      </c>
      <c r="G7" s="39"/>
      <c r="H7" s="39">
        <f>IF($D7="","",VLOOKUP($D7,'[1]Men''s Si Main Draw Prep'!$A$7:$P$38,4))</f>
        <v>0</v>
      </c>
      <c r="I7" s="40"/>
      <c r="J7" s="41"/>
      <c r="K7" s="41"/>
      <c r="L7" s="41"/>
      <c r="M7" s="41"/>
      <c r="N7" s="42"/>
      <c r="O7" s="43"/>
      <c r="P7" s="44"/>
      <c r="Q7" s="45"/>
      <c r="R7" s="46"/>
      <c r="T7" s="48" t="str">
        <f>'[1]SetUp Officials'!P21</f>
        <v>Umpire</v>
      </c>
    </row>
    <row r="8" spans="1:20" s="47" customFormat="1" ht="9.6" customHeight="1">
      <c r="A8" s="49"/>
      <c r="B8" s="50"/>
      <c r="C8" s="50"/>
      <c r="D8" s="50"/>
      <c r="E8" s="51"/>
      <c r="F8" s="51"/>
      <c r="G8" s="52"/>
      <c r="H8" s="53" t="s">
        <v>16</v>
      </c>
      <c r="I8" s="54"/>
      <c r="J8" s="55" t="str">
        <f>UPPER(IF(OR(I8="a",I8="as"),E7,IF(OR(I8="b",I8="bs"),E9,)))</f>
        <v/>
      </c>
      <c r="K8" s="55"/>
      <c r="L8" s="41"/>
      <c r="M8" s="41"/>
      <c r="N8" s="42"/>
      <c r="O8" s="43"/>
      <c r="P8" s="44"/>
      <c r="Q8" s="45"/>
      <c r="R8" s="46"/>
      <c r="T8" s="56" t="str">
        <f>'[1]SetUp Officials'!P22</f>
        <v/>
      </c>
    </row>
    <row r="9" spans="1:20" s="47" customFormat="1" ht="9.6" customHeight="1">
      <c r="A9" s="49">
        <v>2</v>
      </c>
      <c r="B9" s="37">
        <f>IF($D9="","",VLOOKUP($D9,'[1]Men''s Si Main Draw Prep'!$A$7:$P$38,15))</f>
        <v>0</v>
      </c>
      <c r="C9" s="37">
        <f>IF($D9="","",VLOOKUP($D9,'[1]Men''s Si Main Draw Prep'!$A$7:$P$38,16))</f>
        <v>0</v>
      </c>
      <c r="D9" s="38">
        <v>32</v>
      </c>
      <c r="E9" s="37" t="s">
        <v>102</v>
      </c>
      <c r="F9" s="37" t="s">
        <v>103</v>
      </c>
      <c r="G9" s="57"/>
      <c r="H9" s="57">
        <f>IF($D9="","",VLOOKUP($D9,'[1]Men''s Si Main Draw Prep'!$A$7:$P$38,4))</f>
        <v>0</v>
      </c>
      <c r="I9" s="58"/>
      <c r="J9" s="41"/>
      <c r="K9" s="59"/>
      <c r="L9" s="41"/>
      <c r="M9" s="41"/>
      <c r="N9" s="42"/>
      <c r="O9" s="43"/>
      <c r="P9" s="44"/>
      <c r="Q9" s="45"/>
      <c r="R9" s="46"/>
      <c r="T9" s="56" t="str">
        <f>'[1]SetUp Officials'!P23</f>
        <v/>
      </c>
    </row>
    <row r="10" spans="1:20" s="47" customFormat="1" ht="9.6" customHeight="1">
      <c r="A10" s="49"/>
      <c r="B10" s="50"/>
      <c r="C10" s="50"/>
      <c r="D10" s="60"/>
      <c r="E10" s="51"/>
      <c r="F10" s="51"/>
      <c r="G10" s="52"/>
      <c r="H10" s="51"/>
      <c r="I10" s="61"/>
      <c r="J10" s="53" t="s">
        <v>16</v>
      </c>
      <c r="K10" s="62"/>
      <c r="L10" s="55" t="str">
        <f>UPPER(IF(OR(K10="a",K10="as"),J8,IF(OR(K10="b",K10="bs"),J12,)))</f>
        <v/>
      </c>
      <c r="M10" s="63"/>
      <c r="N10" s="64"/>
      <c r="O10" s="64"/>
      <c r="P10" s="44"/>
      <c r="Q10" s="45"/>
      <c r="R10" s="46"/>
      <c r="T10" s="56" t="str">
        <f>'[1]SetUp Officials'!P24</f>
        <v/>
      </c>
    </row>
    <row r="11" spans="1:20" s="47" customFormat="1" ht="9.6" customHeight="1">
      <c r="A11" s="49">
        <v>3</v>
      </c>
      <c r="B11" s="37">
        <f>IF($D11="","",VLOOKUP($D11,'[1]Men''s Si Main Draw Prep'!$A$7:$P$38,15))</f>
        <v>0</v>
      </c>
      <c r="C11" s="37">
        <f>IF($D11="","",VLOOKUP($D11,'[1]Men''s Si Main Draw Prep'!$A$7:$P$38,16))</f>
        <v>0</v>
      </c>
      <c r="D11" s="38">
        <v>15</v>
      </c>
      <c r="E11" s="57" t="str">
        <f>UPPER(IF($D11="","",VLOOKUP($D11,'[1]Men''s Si Main Draw Prep'!$A$7:$P$38,2)))</f>
        <v>KABLI</v>
      </c>
      <c r="F11" s="57" t="str">
        <f>IF($D11="","",VLOOKUP($D11,'[1]Men''s Si Main Draw Prep'!$A$7:$P$38,3))</f>
        <v>JABRILLE</v>
      </c>
      <c r="G11" s="57"/>
      <c r="H11" s="57">
        <f>IF($D11="","",VLOOKUP($D11,'[1]Men''s Si Main Draw Prep'!$A$7:$P$38,4))</f>
        <v>0</v>
      </c>
      <c r="I11" s="40"/>
      <c r="J11" s="41"/>
      <c r="K11" s="65"/>
      <c r="L11" s="41"/>
      <c r="M11" s="66"/>
      <c r="N11" s="64"/>
      <c r="O11" s="64"/>
      <c r="P11" s="44"/>
      <c r="Q11" s="45"/>
      <c r="R11" s="46"/>
      <c r="T11" s="56" t="str">
        <f>'[1]SetUp Officials'!P25</f>
        <v/>
      </c>
    </row>
    <row r="12" spans="1:20" s="47" customFormat="1" ht="9.6" customHeight="1">
      <c r="A12" s="49"/>
      <c r="B12" s="50"/>
      <c r="C12" s="50"/>
      <c r="D12" s="60"/>
      <c r="E12" s="51"/>
      <c r="F12" s="51"/>
      <c r="G12" s="52"/>
      <c r="H12" s="53" t="s">
        <v>16</v>
      </c>
      <c r="I12" s="54"/>
      <c r="J12" s="55" t="str">
        <f>UPPER(IF(OR(I12="a",I12="as"),E11,IF(OR(I12="b",I12="bs"),E13,)))</f>
        <v/>
      </c>
      <c r="K12" s="67"/>
      <c r="L12" s="41"/>
      <c r="M12" s="66"/>
      <c r="N12" s="64"/>
      <c r="O12" s="64"/>
      <c r="P12" s="44"/>
      <c r="Q12" s="45"/>
      <c r="R12" s="46"/>
      <c r="T12" s="56" t="str">
        <f>'[1]SetUp Officials'!P26</f>
        <v/>
      </c>
    </row>
    <row r="13" spans="1:20" s="47" customFormat="1" ht="9.6" customHeight="1">
      <c r="A13" s="49">
        <v>4</v>
      </c>
      <c r="B13" s="37">
        <f>IF($D13="","",VLOOKUP($D13,'[1]Men''s Si Main Draw Prep'!$A$7:$P$38,15))</f>
        <v>0</v>
      </c>
      <c r="C13" s="37">
        <f>IF($D13="","",VLOOKUP($D13,'[1]Men''s Si Main Draw Prep'!$A$7:$P$38,16))</f>
        <v>0</v>
      </c>
      <c r="D13" s="38">
        <v>11</v>
      </c>
      <c r="E13" s="57" t="str">
        <f>UPPER(IF($D13="","",VLOOKUP($D13,'[1]Men''s Si Main Draw Prep'!$A$7:$P$38,2)))</f>
        <v>BONAIR</v>
      </c>
      <c r="F13" s="57" t="str">
        <f>IF($D13="","",VLOOKUP($D13,'[1]Men''s Si Main Draw Prep'!$A$7:$P$38,3))</f>
        <v>AKIEL</v>
      </c>
      <c r="G13" s="57"/>
      <c r="H13" s="57">
        <f>IF($D13="","",VLOOKUP($D13,'[1]Men''s Si Main Draw Prep'!$A$7:$P$38,4))</f>
        <v>0</v>
      </c>
      <c r="I13" s="68"/>
      <c r="J13" s="41"/>
      <c r="K13" s="41"/>
      <c r="L13" s="41"/>
      <c r="M13" s="66"/>
      <c r="N13" s="64"/>
      <c r="O13" s="64"/>
      <c r="P13" s="44"/>
      <c r="Q13" s="45"/>
      <c r="R13" s="46"/>
      <c r="T13" s="56" t="str">
        <f>'[1]SetUp Officials'!P27</f>
        <v/>
      </c>
    </row>
    <row r="14" spans="1:20" s="47" customFormat="1" ht="9.6" customHeight="1">
      <c r="A14" s="49"/>
      <c r="B14" s="50"/>
      <c r="C14" s="50"/>
      <c r="D14" s="60"/>
      <c r="E14" s="41"/>
      <c r="F14" s="41"/>
      <c r="G14" s="69"/>
      <c r="H14" s="70"/>
      <c r="I14" s="61"/>
      <c r="J14" s="41"/>
      <c r="K14" s="41"/>
      <c r="L14" s="53" t="s">
        <v>16</v>
      </c>
      <c r="M14" s="62"/>
      <c r="N14" s="55" t="str">
        <f>UPPER(IF(OR(M14="a",M14="as"),L10,IF(OR(M14="b",M14="bs"),L18,)))</f>
        <v/>
      </c>
      <c r="O14" s="63"/>
      <c r="P14" s="44"/>
      <c r="Q14" s="45"/>
      <c r="R14" s="46"/>
      <c r="T14" s="56" t="str">
        <f>'[1]SetUp Officials'!P28</f>
        <v/>
      </c>
    </row>
    <row r="15" spans="1:20" s="47" customFormat="1" ht="9.6" customHeight="1">
      <c r="A15" s="49">
        <v>5</v>
      </c>
      <c r="B15" s="37">
        <f>IF($D15="","",VLOOKUP($D15,'[1]Men''s Si Main Draw Prep'!$A$7:$P$38,15))</f>
        <v>0</v>
      </c>
      <c r="C15" s="37">
        <f>IF($D15="","",VLOOKUP($D15,'[1]Men''s Si Main Draw Prep'!$A$7:$P$38,16))</f>
        <v>0</v>
      </c>
      <c r="D15" s="38">
        <v>22</v>
      </c>
      <c r="E15" s="57" t="str">
        <f>UPPER(IF($D15="","",VLOOKUP($D15,'[1]Men''s Si Main Draw Prep'!$A$7:$P$38,2)))</f>
        <v>TRIM</v>
      </c>
      <c r="F15" s="57" t="str">
        <f>IF($D15="","",VLOOKUP($D15,'[1]Men''s Si Main Draw Prep'!$A$7:$P$38,3))</f>
        <v>KYREL</v>
      </c>
      <c r="G15" s="57"/>
      <c r="H15" s="57">
        <f>IF($D15="","",VLOOKUP($D15,'[1]Men''s Si Main Draw Prep'!$A$7:$P$38,4))</f>
        <v>0</v>
      </c>
      <c r="I15" s="71"/>
      <c r="J15" s="41"/>
      <c r="K15" s="41"/>
      <c r="L15" s="41"/>
      <c r="M15" s="66"/>
      <c r="N15" s="41"/>
      <c r="O15" s="72"/>
      <c r="P15" s="42"/>
      <c r="Q15" s="43"/>
      <c r="R15" s="46"/>
      <c r="T15" s="56" t="str">
        <f>'[1]SetUp Officials'!P29</f>
        <v/>
      </c>
    </row>
    <row r="16" spans="1:20" s="47" customFormat="1" ht="9.6" customHeight="1" thickBot="1">
      <c r="A16" s="49"/>
      <c r="B16" s="50"/>
      <c r="C16" s="50"/>
      <c r="D16" s="60"/>
      <c r="E16" s="51"/>
      <c r="F16" s="51"/>
      <c r="G16" s="52"/>
      <c r="H16" s="53" t="s">
        <v>16</v>
      </c>
      <c r="I16" s="54"/>
      <c r="J16" s="55" t="str">
        <f>UPPER(IF(OR(I16="a",I16="as"),E15,IF(OR(I16="b",I16="bs"),E17,)))</f>
        <v/>
      </c>
      <c r="K16" s="55"/>
      <c r="L16" s="41"/>
      <c r="M16" s="66"/>
      <c r="N16" s="42"/>
      <c r="O16" s="72"/>
      <c r="P16" s="42"/>
      <c r="Q16" s="43"/>
      <c r="R16" s="46"/>
      <c r="T16" s="73" t="str">
        <f>'[1]SetUp Officials'!P30</f>
        <v>None</v>
      </c>
    </row>
    <row r="17" spans="1:18" s="47" customFormat="1" ht="9.6" customHeight="1">
      <c r="A17" s="49">
        <v>6</v>
      </c>
      <c r="B17" s="37">
        <f>IF($D17="","",VLOOKUP($D17,'[1]Men''s Si Main Draw Prep'!$A$7:$P$38,15))</f>
        <v>0</v>
      </c>
      <c r="C17" s="37">
        <f>IF($D17="","",VLOOKUP($D17,'[1]Men''s Si Main Draw Prep'!$A$7:$P$38,16))</f>
        <v>0</v>
      </c>
      <c r="D17" s="38">
        <v>27</v>
      </c>
      <c r="E17" s="57" t="str">
        <f>UPPER(IF($D17="","",VLOOKUP($D17,'[1]Men''s Si Main Draw Prep'!$A$7:$P$38,2)))</f>
        <v>BOYCE</v>
      </c>
      <c r="F17" s="57" t="str">
        <f>IF($D17="","",VLOOKUP($D17,'[1]Men''s Si Main Draw Prep'!$A$7:$P$38,3))</f>
        <v>RAWLE</v>
      </c>
      <c r="G17" s="57"/>
      <c r="H17" s="57">
        <f>IF($D17="","",VLOOKUP($D17,'[1]Men''s Si Main Draw Prep'!$A$7:$P$38,4))</f>
        <v>0</v>
      </c>
      <c r="I17" s="58"/>
      <c r="J17" s="41"/>
      <c r="K17" s="59"/>
      <c r="L17" s="41"/>
      <c r="M17" s="66"/>
      <c r="N17" s="42"/>
      <c r="O17" s="72"/>
      <c r="P17" s="42"/>
      <c r="Q17" s="43"/>
      <c r="R17" s="46"/>
    </row>
    <row r="18" spans="1:18" s="47" customFormat="1" ht="9.6" customHeight="1">
      <c r="A18" s="49"/>
      <c r="B18" s="50"/>
      <c r="C18" s="50"/>
      <c r="D18" s="60"/>
      <c r="E18" s="51"/>
      <c r="F18" s="51"/>
      <c r="G18" s="52"/>
      <c r="H18" s="41"/>
      <c r="I18" s="61"/>
      <c r="J18" s="53" t="s">
        <v>16</v>
      </c>
      <c r="K18" s="62"/>
      <c r="L18" s="55" t="str">
        <f>UPPER(IF(OR(K18="a",K18="as"),J16,IF(OR(K18="b",K18="bs"),J20,)))</f>
        <v/>
      </c>
      <c r="M18" s="74"/>
      <c r="N18" s="42"/>
      <c r="O18" s="72"/>
      <c r="P18" s="42"/>
      <c r="Q18" s="43"/>
      <c r="R18" s="46"/>
    </row>
    <row r="19" spans="1:18" s="47" customFormat="1" ht="9.6" customHeight="1">
      <c r="A19" s="49">
        <v>7</v>
      </c>
      <c r="B19" s="37">
        <f>IF($D19="","",VLOOKUP($D19,'[1]Men''s Si Main Draw Prep'!$A$7:$P$38,15))</f>
        <v>0</v>
      </c>
      <c r="C19" s="37">
        <f>IF($D19="","",VLOOKUP($D19,'[1]Men''s Si Main Draw Prep'!$A$7:$P$38,16))</f>
        <v>0</v>
      </c>
      <c r="D19" s="38">
        <v>19</v>
      </c>
      <c r="E19" s="57" t="str">
        <f>UPPER(IF($D19="","",VLOOKUP($D19,'[1]Men''s Si Main Draw Prep'!$A$7:$P$38,2)))</f>
        <v>MOONASAR</v>
      </c>
      <c r="F19" s="57" t="str">
        <f>IF($D19="","",VLOOKUP($D19,'[1]Men''s Si Main Draw Prep'!$A$7:$P$38,3))</f>
        <v>KESHAN</v>
      </c>
      <c r="G19" s="57"/>
      <c r="H19" s="57">
        <f>IF($D19="","",VLOOKUP($D19,'[1]Men''s Si Main Draw Prep'!$A$7:$P$38,4))</f>
        <v>0</v>
      </c>
      <c r="I19" s="40"/>
      <c r="J19" s="41"/>
      <c r="K19" s="65"/>
      <c r="L19" s="41"/>
      <c r="M19" s="64"/>
      <c r="N19" s="42"/>
      <c r="O19" s="72"/>
      <c r="P19" s="42"/>
      <c r="Q19" s="43"/>
      <c r="R19" s="46"/>
    </row>
    <row r="20" spans="1:18" s="47" customFormat="1" ht="9.6" customHeight="1">
      <c r="A20" s="49"/>
      <c r="B20" s="50"/>
      <c r="C20" s="50"/>
      <c r="D20" s="50"/>
      <c r="E20" s="51"/>
      <c r="F20" s="51"/>
      <c r="G20" s="52"/>
      <c r="H20" s="53" t="s">
        <v>16</v>
      </c>
      <c r="I20" s="54"/>
      <c r="J20" s="55" t="str">
        <f>UPPER(IF(OR(I20="a",I20="as"),E19,IF(OR(I20="b",I20="bs"),E21,)))</f>
        <v/>
      </c>
      <c r="K20" s="67"/>
      <c r="L20" s="41"/>
      <c r="M20" s="64"/>
      <c r="N20" s="42"/>
      <c r="O20" s="72"/>
      <c r="P20" s="42"/>
      <c r="Q20" s="43"/>
      <c r="R20" s="46"/>
    </row>
    <row r="21" spans="1:18" s="47" customFormat="1" ht="9.6" customHeight="1">
      <c r="A21" s="36">
        <v>8</v>
      </c>
      <c r="B21" s="37">
        <f>IF($D21="","",VLOOKUP($D21,'[1]Men''s Si Main Draw Prep'!$A$7:$P$38,15))</f>
        <v>0</v>
      </c>
      <c r="C21" s="37">
        <f>IF($D21="","",VLOOKUP($D21,'[1]Men''s Si Main Draw Prep'!$A$7:$P$38,16))</f>
        <v>0</v>
      </c>
      <c r="D21" s="38">
        <v>8</v>
      </c>
      <c r="E21" s="39" t="str">
        <f>UPPER(IF($D21="","",VLOOKUP($D21,'[1]Men''s Si Main Draw Prep'!$A$7:$P$38,2)))</f>
        <v>ABRAHAM</v>
      </c>
      <c r="F21" s="39" t="str">
        <f>IF($D21="","",VLOOKUP($D21,'[1]Men''s Si Main Draw Prep'!$A$7:$P$38,3))</f>
        <v>TY</v>
      </c>
      <c r="G21" s="39"/>
      <c r="H21" s="39">
        <f>IF($D21="","",VLOOKUP($D21,'[1]Men''s Si Main Draw Prep'!$A$7:$P$38,4))</f>
        <v>0</v>
      </c>
      <c r="I21" s="68"/>
      <c r="J21" s="41"/>
      <c r="K21" s="41"/>
      <c r="L21" s="41"/>
      <c r="M21" s="64"/>
      <c r="N21" s="42"/>
      <c r="O21" s="72"/>
      <c r="P21" s="42"/>
      <c r="Q21" s="43"/>
      <c r="R21" s="46"/>
    </row>
    <row r="22" spans="1:18" s="47" customFormat="1" ht="9.6" customHeight="1">
      <c r="A22" s="49"/>
      <c r="B22" s="50"/>
      <c r="C22" s="50"/>
      <c r="D22" s="50"/>
      <c r="E22" s="70"/>
      <c r="F22" s="70"/>
      <c r="G22" s="75"/>
      <c r="H22" s="70"/>
      <c r="I22" s="61"/>
      <c r="J22" s="41"/>
      <c r="K22" s="41"/>
      <c r="L22" s="41"/>
      <c r="M22" s="64"/>
      <c r="N22" s="53" t="s">
        <v>16</v>
      </c>
      <c r="O22" s="62"/>
      <c r="P22" s="55" t="str">
        <f>UPPER(IF(OR(O22="a",O22="as"),N14,IF(OR(O22="b",O22="bs"),N30,)))</f>
        <v/>
      </c>
      <c r="Q22" s="76"/>
      <c r="R22" s="46"/>
    </row>
    <row r="23" spans="1:18" s="47" customFormat="1" ht="9.6" customHeight="1">
      <c r="A23" s="36">
        <v>9</v>
      </c>
      <c r="B23" s="37">
        <f>IF($D23="","",VLOOKUP($D23,'[1]Men''s Si Main Draw Prep'!$A$7:$P$38,15))</f>
        <v>0</v>
      </c>
      <c r="C23" s="37">
        <f>IF($D23="","",VLOOKUP($D23,'[1]Men''s Si Main Draw Prep'!$A$7:$P$38,16))</f>
        <v>0</v>
      </c>
      <c r="D23" s="38">
        <v>4</v>
      </c>
      <c r="E23" s="39" t="str">
        <f>UPPER(IF($D23="","",VLOOKUP($D23,'[1]Men''s Si Main Draw Prep'!$A$7:$P$38,2)))</f>
        <v>GOMEZ</v>
      </c>
      <c r="F23" s="39" t="str">
        <f>IF($D23="","",VLOOKUP($D23,'[1]Men''s Si Main Draw Prep'!$A$7:$P$38,3))</f>
        <v>LIAM</v>
      </c>
      <c r="G23" s="39"/>
      <c r="H23" s="39">
        <f>IF($D23="","",VLOOKUP($D23,'[1]Men''s Si Main Draw Prep'!$A$7:$P$38,4))</f>
        <v>0</v>
      </c>
      <c r="I23" s="40"/>
      <c r="J23" s="41"/>
      <c r="K23" s="41"/>
      <c r="L23" s="41"/>
      <c r="M23" s="64"/>
      <c r="N23" s="42"/>
      <c r="O23" s="72"/>
      <c r="P23" s="41"/>
      <c r="Q23" s="72"/>
      <c r="R23" s="46"/>
    </row>
    <row r="24" spans="1:18" s="47" customFormat="1" ht="9.6" customHeight="1">
      <c r="A24" s="49"/>
      <c r="B24" s="50"/>
      <c r="C24" s="50"/>
      <c r="D24" s="50"/>
      <c r="E24" s="51"/>
      <c r="F24" s="51"/>
      <c r="G24" s="52"/>
      <c r="H24" s="53" t="s">
        <v>16</v>
      </c>
      <c r="I24" s="54"/>
      <c r="J24" s="55" t="str">
        <f>UPPER(IF(OR(I24="a",I24="as"),E23,IF(OR(I24="b",I24="bs"),E25,)))</f>
        <v/>
      </c>
      <c r="K24" s="55"/>
      <c r="L24" s="41"/>
      <c r="M24" s="64"/>
      <c r="N24" s="42"/>
      <c r="O24" s="72"/>
      <c r="P24" s="42"/>
      <c r="Q24" s="72"/>
      <c r="R24" s="46"/>
    </row>
    <row r="25" spans="1:18" s="47" customFormat="1" ht="9.6" customHeight="1">
      <c r="A25" s="49">
        <v>10</v>
      </c>
      <c r="B25" s="37">
        <f>IF($D25="","",VLOOKUP($D25,'[1]Men''s Si Main Draw Prep'!$A$7:$P$38,15))</f>
        <v>0</v>
      </c>
      <c r="C25" s="37">
        <f>IF($D25="","",VLOOKUP($D25,'[1]Men''s Si Main Draw Prep'!$A$7:$P$38,16))</f>
        <v>0</v>
      </c>
      <c r="D25" s="38">
        <v>25</v>
      </c>
      <c r="E25" s="57" t="str">
        <f>UPPER(IF($D25="","",VLOOKUP($D25,'[1]Men''s Si Main Draw Prep'!$A$7:$P$38,2)))</f>
        <v>MOHAMMED</v>
      </c>
      <c r="F25" s="57" t="str">
        <f>IF($D25="","",VLOOKUP($D25,'[1]Men''s Si Main Draw Prep'!$A$7:$P$38,3))</f>
        <v>NABEEL</v>
      </c>
      <c r="G25" s="57"/>
      <c r="H25" s="57">
        <f>IF($D25="","",VLOOKUP($D25,'[1]Men''s Si Main Draw Prep'!$A$7:$P$38,4))</f>
        <v>0</v>
      </c>
      <c r="I25" s="58"/>
      <c r="J25" s="41"/>
      <c r="K25" s="59"/>
      <c r="L25" s="41"/>
      <c r="M25" s="64"/>
      <c r="N25" s="42"/>
      <c r="O25" s="72"/>
      <c r="P25" s="42"/>
      <c r="Q25" s="72"/>
      <c r="R25" s="46"/>
    </row>
    <row r="26" spans="1:18" s="47" customFormat="1" ht="9.6" customHeight="1">
      <c r="A26" s="49"/>
      <c r="B26" s="50"/>
      <c r="C26" s="50"/>
      <c r="D26" s="60"/>
      <c r="E26" s="51"/>
      <c r="F26" s="51"/>
      <c r="G26" s="52"/>
      <c r="H26" s="51"/>
      <c r="I26" s="61"/>
      <c r="J26" s="53" t="s">
        <v>16</v>
      </c>
      <c r="K26" s="62"/>
      <c r="L26" s="55" t="str">
        <f>UPPER(IF(OR(K26="a",K26="as"),J24,IF(OR(K26="b",K26="bs"),J28,)))</f>
        <v/>
      </c>
      <c r="M26" s="63"/>
      <c r="N26" s="42"/>
      <c r="O26" s="72"/>
      <c r="P26" s="42"/>
      <c r="Q26" s="72"/>
      <c r="R26" s="46"/>
    </row>
    <row r="27" spans="1:18" s="47" customFormat="1" ht="9.6" customHeight="1">
      <c r="A27" s="49">
        <v>11</v>
      </c>
      <c r="B27" s="37">
        <f>IF($D27="","",VLOOKUP($D27,'[1]Men''s Si Main Draw Prep'!$A$7:$P$38,15))</f>
        <v>0</v>
      </c>
      <c r="C27" s="37">
        <f>IF($D27="","",VLOOKUP($D27,'[1]Men''s Si Main Draw Prep'!$A$7:$P$38,16))</f>
        <v>0</v>
      </c>
      <c r="D27" s="38">
        <v>29</v>
      </c>
      <c r="E27" s="57" t="str">
        <f>UPPER(IF($D27="","",VLOOKUP($D27,'[1]Men''s Si Main Draw Prep'!$A$7:$P$38,2)))</f>
        <v>ELATTWY</v>
      </c>
      <c r="F27" s="57" t="str">
        <f>IF($D27="","",VLOOKUP($D27,'[1]Men''s Si Main Draw Prep'!$A$7:$P$38,3))</f>
        <v>SAMIR</v>
      </c>
      <c r="G27" s="57"/>
      <c r="H27" s="57">
        <f>IF($D27="","",VLOOKUP($D27,'[1]Men''s Si Main Draw Prep'!$A$7:$P$38,4))</f>
        <v>0</v>
      </c>
      <c r="I27" s="40"/>
      <c r="J27" s="41"/>
      <c r="K27" s="65"/>
      <c r="L27" s="41"/>
      <c r="M27" s="66"/>
      <c r="N27" s="42"/>
      <c r="O27" s="72"/>
      <c r="P27" s="42"/>
      <c r="Q27" s="72"/>
      <c r="R27" s="46"/>
    </row>
    <row r="28" spans="1:18" s="47" customFormat="1" ht="9.6" customHeight="1">
      <c r="A28" s="77"/>
      <c r="B28" s="50"/>
      <c r="C28" s="50"/>
      <c r="D28" s="60"/>
      <c r="E28" s="51"/>
      <c r="F28" s="51"/>
      <c r="G28" s="52"/>
      <c r="H28" s="53" t="s">
        <v>16</v>
      </c>
      <c r="I28" s="54"/>
      <c r="J28" s="55" t="str">
        <f>UPPER(IF(OR(I28="a",I28="as"),E27,IF(OR(I28="b",I28="bs"),E29,)))</f>
        <v/>
      </c>
      <c r="K28" s="67"/>
      <c r="L28" s="41"/>
      <c r="M28" s="66"/>
      <c r="N28" s="42"/>
      <c r="O28" s="72"/>
      <c r="P28" s="42"/>
      <c r="Q28" s="72"/>
      <c r="R28" s="46"/>
    </row>
    <row r="29" spans="1:18" s="47" customFormat="1" ht="9.6" customHeight="1">
      <c r="A29" s="49">
        <v>12</v>
      </c>
      <c r="B29" s="37">
        <f>IF($D29="","",VLOOKUP($D29,'[1]Men''s Si Main Draw Prep'!$A$7:$P$38,15))</f>
        <v>0</v>
      </c>
      <c r="C29" s="37">
        <f>IF($D29="","",VLOOKUP($D29,'[1]Men''s Si Main Draw Prep'!$A$7:$P$38,16))</f>
        <v>0</v>
      </c>
      <c r="D29" s="38">
        <v>12</v>
      </c>
      <c r="E29" s="57" t="str">
        <f>UPPER(IF($D29="","",VLOOKUP($D29,'[1]Men''s Si Main Draw Prep'!$A$7:$P$38,2)))</f>
        <v>DUKE</v>
      </c>
      <c r="F29" s="57" t="str">
        <f>IF($D29="","",VLOOKUP($D29,'[1]Men''s Si Main Draw Prep'!$A$7:$P$38,3))</f>
        <v>AKIEL</v>
      </c>
      <c r="G29" s="57"/>
      <c r="H29" s="57">
        <f>IF($D29="","",VLOOKUP($D29,'[1]Men''s Si Main Draw Prep'!$A$7:$P$38,4))</f>
        <v>0</v>
      </c>
      <c r="I29" s="68"/>
      <c r="J29" s="41"/>
      <c r="K29" s="41"/>
      <c r="L29" s="41"/>
      <c r="M29" s="66"/>
      <c r="N29" s="42"/>
      <c r="O29" s="72"/>
      <c r="P29" s="42"/>
      <c r="Q29" s="72"/>
      <c r="R29" s="46"/>
    </row>
    <row r="30" spans="1:18" s="47" customFormat="1" ht="9.6" customHeight="1">
      <c r="A30" s="49"/>
      <c r="B30" s="50"/>
      <c r="C30" s="50"/>
      <c r="D30" s="60"/>
      <c r="E30" s="41"/>
      <c r="F30" s="41"/>
      <c r="G30" s="69"/>
      <c r="H30" s="70"/>
      <c r="I30" s="61"/>
      <c r="J30" s="41"/>
      <c r="K30" s="41"/>
      <c r="L30" s="53" t="s">
        <v>16</v>
      </c>
      <c r="M30" s="62"/>
      <c r="N30" s="55" t="str">
        <f>UPPER(IF(OR(M30="a",M30="as"),L26,IF(OR(M30="b",M30="bs"),L34,)))</f>
        <v/>
      </c>
      <c r="O30" s="78"/>
      <c r="P30" s="42"/>
      <c r="Q30" s="72"/>
      <c r="R30" s="46"/>
    </row>
    <row r="31" spans="1:18" s="47" customFormat="1" ht="9.6" customHeight="1">
      <c r="A31" s="49">
        <v>13</v>
      </c>
      <c r="B31" s="37">
        <f>IF($D31="","",VLOOKUP($D31,'[1]Men''s Si Main Draw Prep'!$A$7:$P$38,15))</f>
        <v>0</v>
      </c>
      <c r="C31" s="37">
        <f>IF($D31="","",VLOOKUP($D31,'[1]Men''s Si Main Draw Prep'!$A$7:$P$38,16))</f>
        <v>0</v>
      </c>
      <c r="D31" s="38">
        <v>30</v>
      </c>
      <c r="E31" s="57" t="str">
        <f>UPPER(IF($D31="","",VLOOKUP($D31,'[1]Men''s Si Main Draw Prep'!$A$7:$P$38,2)))</f>
        <v>BERNARD</v>
      </c>
      <c r="F31" s="57" t="str">
        <f>IF($D31="","",VLOOKUP($D31,'[1]Men''s Si Main Draw Prep'!$A$7:$P$38,3))</f>
        <v>SHAQUILLE</v>
      </c>
      <c r="G31" s="57"/>
      <c r="H31" s="57">
        <f>IF($D31="","",VLOOKUP($D31,'[1]Men''s Si Main Draw Prep'!$A$7:$P$38,4))</f>
        <v>0</v>
      </c>
      <c r="I31" s="71"/>
      <c r="J31" s="41"/>
      <c r="K31" s="41"/>
      <c r="L31" s="41"/>
      <c r="M31" s="66"/>
      <c r="N31" s="41"/>
      <c r="O31" s="43"/>
      <c r="P31" s="42"/>
      <c r="Q31" s="72"/>
      <c r="R31" s="46"/>
    </row>
    <row r="32" spans="1:18" s="47" customFormat="1" ht="9.6" customHeight="1">
      <c r="A32" s="49"/>
      <c r="B32" s="50"/>
      <c r="C32" s="50"/>
      <c r="D32" s="60"/>
      <c r="E32" s="51"/>
      <c r="F32" s="51"/>
      <c r="G32" s="52"/>
      <c r="H32" s="53" t="s">
        <v>16</v>
      </c>
      <c r="I32" s="54"/>
      <c r="J32" s="55" t="str">
        <f>UPPER(IF(OR(I32="a",I32="as"),E31,IF(OR(I32="b",I32="bs"),E33,)))</f>
        <v/>
      </c>
      <c r="K32" s="55"/>
      <c r="L32" s="41"/>
      <c r="M32" s="66"/>
      <c r="N32" s="42"/>
      <c r="O32" s="43"/>
      <c r="P32" s="42"/>
      <c r="Q32" s="72"/>
      <c r="R32" s="46"/>
    </row>
    <row r="33" spans="1:18" s="47" customFormat="1" ht="9.6" customHeight="1">
      <c r="A33" s="49">
        <v>14</v>
      </c>
      <c r="B33" s="37">
        <f>IF($D33="","",VLOOKUP($D33,'[1]Men''s Si Main Draw Prep'!$A$7:$P$38,15))</f>
        <v>0</v>
      </c>
      <c r="C33" s="37">
        <f>IF($D33="","",VLOOKUP($D33,'[1]Men''s Si Main Draw Prep'!$A$7:$P$38,16))</f>
        <v>0</v>
      </c>
      <c r="D33" s="38">
        <v>16</v>
      </c>
      <c r="E33" s="57" t="str">
        <f>UPPER(IF($D33="","",VLOOKUP($D33,'[1]Men''s Si Main Draw Prep'!$A$7:$P$38,2)))</f>
        <v>MOHAMMED</v>
      </c>
      <c r="F33" s="57" t="str">
        <f>IF($D33="","",VLOOKUP($D33,'[1]Men''s Si Main Draw Prep'!$A$7:$P$38,3))</f>
        <v>IBRAHIM</v>
      </c>
      <c r="G33" s="57"/>
      <c r="H33" s="57">
        <f>IF($D33="","",VLOOKUP($D33,'[1]Men''s Si Main Draw Prep'!$A$7:$P$38,4))</f>
        <v>0</v>
      </c>
      <c r="I33" s="58"/>
      <c r="J33" s="41"/>
      <c r="K33" s="59"/>
      <c r="L33" s="41"/>
      <c r="M33" s="66"/>
      <c r="N33" s="42"/>
      <c r="O33" s="43"/>
      <c r="P33" s="42"/>
      <c r="Q33" s="72"/>
      <c r="R33" s="46"/>
    </row>
    <row r="34" spans="1:18" s="47" customFormat="1" ht="9.6" customHeight="1">
      <c r="A34" s="49"/>
      <c r="B34" s="50"/>
      <c r="C34" s="50"/>
      <c r="D34" s="60"/>
      <c r="E34" s="51"/>
      <c r="F34" s="51"/>
      <c r="G34" s="52"/>
      <c r="H34" s="41"/>
      <c r="I34" s="61"/>
      <c r="J34" s="53" t="s">
        <v>16</v>
      </c>
      <c r="K34" s="62"/>
      <c r="L34" s="55" t="str">
        <f>UPPER(IF(OR(K34="a",K34="as"),J32,IF(OR(K34="b",K34="bs"),J36,)))</f>
        <v/>
      </c>
      <c r="M34" s="74"/>
      <c r="N34" s="42"/>
      <c r="O34" s="43"/>
      <c r="P34" s="42"/>
      <c r="Q34" s="72"/>
      <c r="R34" s="46"/>
    </row>
    <row r="35" spans="1:18" s="47" customFormat="1" ht="9.6" customHeight="1">
      <c r="A35" s="49">
        <v>15</v>
      </c>
      <c r="B35" s="37">
        <f>IF($D35="","",VLOOKUP($D35,'[1]Men''s Si Main Draw Prep'!$A$7:$P$38,15))</f>
        <v>0</v>
      </c>
      <c r="C35" s="37">
        <f>IF($D35="","",VLOOKUP($D35,'[1]Men''s Si Main Draw Prep'!$A$7:$P$38,16))</f>
        <v>0</v>
      </c>
      <c r="D35" s="38">
        <v>24</v>
      </c>
      <c r="E35" s="57" t="str">
        <f>UPPER(IF($D35="","",VLOOKUP($D35,'[1]Men''s Si Main Draw Prep'!$A$7:$P$38,2)))</f>
        <v>RANCERO</v>
      </c>
      <c r="F35" s="57" t="str">
        <f>IF($D35="","",VLOOKUP($D35,'[1]Men''s Si Main Draw Prep'!$A$7:$P$38,3))</f>
        <v>LUIS</v>
      </c>
      <c r="G35" s="57"/>
      <c r="H35" s="57">
        <f>IF($D35="","",VLOOKUP($D35,'[1]Men''s Si Main Draw Prep'!$A$7:$P$38,4))</f>
        <v>0</v>
      </c>
      <c r="I35" s="40"/>
      <c r="J35" s="41"/>
      <c r="K35" s="65"/>
      <c r="L35" s="41"/>
      <c r="M35" s="64"/>
      <c r="N35" s="42"/>
      <c r="O35" s="43"/>
      <c r="P35" s="42"/>
      <c r="Q35" s="72"/>
      <c r="R35" s="46"/>
    </row>
    <row r="36" spans="1:18" s="47" customFormat="1" ht="9.6" customHeight="1">
      <c r="A36" s="49"/>
      <c r="B36" s="50"/>
      <c r="C36" s="50"/>
      <c r="D36" s="50"/>
      <c r="E36" s="51"/>
      <c r="F36" s="51"/>
      <c r="G36" s="52"/>
      <c r="H36" s="53" t="s">
        <v>16</v>
      </c>
      <c r="I36" s="54"/>
      <c r="J36" s="55" t="str">
        <f>UPPER(IF(OR(I36="a",I36="as"),E35,IF(OR(I36="b",I36="bs"),E37,)))</f>
        <v/>
      </c>
      <c r="K36" s="67"/>
      <c r="L36" s="41"/>
      <c r="M36" s="64"/>
      <c r="N36" s="42"/>
      <c r="O36" s="43"/>
      <c r="P36" s="42"/>
      <c r="Q36" s="72"/>
      <c r="R36" s="46"/>
    </row>
    <row r="37" spans="1:18" s="47" customFormat="1" ht="9.6" customHeight="1">
      <c r="A37" s="36">
        <v>16</v>
      </c>
      <c r="B37" s="37">
        <f>IF($D37="","",VLOOKUP($D37,'[1]Men''s Si Main Draw Prep'!$A$7:$P$38,15))</f>
        <v>0</v>
      </c>
      <c r="C37" s="37">
        <f>IF($D37="","",VLOOKUP($D37,'[1]Men''s Si Main Draw Prep'!$A$7:$P$38,16))</f>
        <v>0</v>
      </c>
      <c r="D37" s="38">
        <v>7</v>
      </c>
      <c r="E37" s="39" t="str">
        <f>UPPER(IF($D37="","",VLOOKUP($D37,'[1]Men''s Si Main Draw Prep'!$A$7:$P$38,2)))</f>
        <v>ABRAHAM</v>
      </c>
      <c r="F37" s="39" t="str">
        <f>IF($D37="","",VLOOKUP($D37,'[1]Men''s Si Main Draw Prep'!$A$7:$P$38,3))</f>
        <v>JOSHUA</v>
      </c>
      <c r="G37" s="39"/>
      <c r="H37" s="39">
        <f>IF($D37="","",VLOOKUP($D37,'[1]Men''s Si Main Draw Prep'!$A$7:$P$38,4))</f>
        <v>0</v>
      </c>
      <c r="I37" s="68"/>
      <c r="J37" s="41"/>
      <c r="K37" s="41"/>
      <c r="L37" s="41"/>
      <c r="M37" s="64"/>
      <c r="N37" s="43"/>
      <c r="O37" s="43"/>
      <c r="P37" s="42"/>
      <c r="Q37" s="72"/>
      <c r="R37" s="46"/>
    </row>
    <row r="38" spans="1:18" s="47" customFormat="1" ht="9.6" customHeight="1">
      <c r="A38" s="49"/>
      <c r="B38" s="50"/>
      <c r="C38" s="50"/>
      <c r="D38" s="50"/>
      <c r="E38" s="51"/>
      <c r="F38" s="51"/>
      <c r="G38" s="52"/>
      <c r="H38" s="51"/>
      <c r="I38" s="61"/>
      <c r="J38" s="41"/>
      <c r="K38" s="41"/>
      <c r="L38" s="41"/>
      <c r="M38" s="64"/>
      <c r="N38" s="79" t="s">
        <v>17</v>
      </c>
      <c r="O38" s="80"/>
      <c r="P38" s="55" t="str">
        <f>UPPER(IF(OR(O39="a",O39="as"),P22,IF(OR(O39="b",O39="bs"),P54,)))</f>
        <v/>
      </c>
      <c r="Q38" s="81"/>
      <c r="R38" s="46"/>
    </row>
    <row r="39" spans="1:18" s="47" customFormat="1" ht="9.6" customHeight="1">
      <c r="A39" s="36">
        <v>17</v>
      </c>
      <c r="B39" s="37">
        <f>IF($D39="","",VLOOKUP($D39,'[1]Men''s Si Main Draw Prep'!$A$7:$P$38,15))</f>
        <v>0</v>
      </c>
      <c r="C39" s="37">
        <f>IF($D39="","",VLOOKUP($D39,'[1]Men''s Si Main Draw Prep'!$A$7:$P$38,16))</f>
        <v>0</v>
      </c>
      <c r="D39" s="38">
        <v>5</v>
      </c>
      <c r="E39" s="39" t="str">
        <f>UPPER(IF($D39="","",VLOOKUP($D39,'[1]Men''s Si Main Draw Prep'!$A$7:$P$38,2)))</f>
        <v>LEWIS</v>
      </c>
      <c r="F39" s="39" t="str">
        <f>IF($D39="","",VLOOKUP($D39,'[1]Men''s Si Main Draw Prep'!$A$7:$P$38,3))</f>
        <v>JAVIER</v>
      </c>
      <c r="G39" s="39"/>
      <c r="H39" s="39">
        <f>IF($D39="","",VLOOKUP($D39,'[1]Men''s Si Main Draw Prep'!$A$7:$P$38,4))</f>
        <v>0</v>
      </c>
      <c r="I39" s="40"/>
      <c r="J39" s="41"/>
      <c r="K39" s="41"/>
      <c r="L39" s="41"/>
      <c r="M39" s="64"/>
      <c r="N39" s="53" t="s">
        <v>16</v>
      </c>
      <c r="O39" s="82"/>
      <c r="P39" s="41"/>
      <c r="Q39" s="72"/>
      <c r="R39" s="46"/>
    </row>
    <row r="40" spans="1:18" s="47" customFormat="1" ht="9.6" customHeight="1">
      <c r="A40" s="49"/>
      <c r="B40" s="50"/>
      <c r="C40" s="50"/>
      <c r="D40" s="50"/>
      <c r="E40" s="51"/>
      <c r="F40" s="51"/>
      <c r="G40" s="52"/>
      <c r="H40" s="53" t="s">
        <v>16</v>
      </c>
      <c r="I40" s="54"/>
      <c r="J40" s="55" t="str">
        <f>UPPER(IF(OR(I40="a",I40="as"),E39,IF(OR(I40="b",I40="bs"),E41,)))</f>
        <v/>
      </c>
      <c r="K40" s="55"/>
      <c r="L40" s="41"/>
      <c r="M40" s="64"/>
      <c r="N40" s="42"/>
      <c r="O40" s="43"/>
      <c r="P40" s="42"/>
      <c r="Q40" s="72"/>
      <c r="R40" s="46"/>
    </row>
    <row r="41" spans="1:18" s="47" customFormat="1" ht="9.6" customHeight="1">
      <c r="A41" s="49">
        <v>18</v>
      </c>
      <c r="B41" s="37">
        <f>IF($D41="","",VLOOKUP($D41,'[1]Men''s Si Main Draw Prep'!$A$7:$P$38,15))</f>
        <v>0</v>
      </c>
      <c r="C41" s="37">
        <f>IF($D41="","",VLOOKUP($D41,'[1]Men''s Si Main Draw Prep'!$A$7:$P$38,16))</f>
        <v>0</v>
      </c>
      <c r="D41" s="38">
        <v>26</v>
      </c>
      <c r="E41" s="57" t="str">
        <f>UPPER(IF($D41="","",VLOOKUP($D41,'[1]Men''s Si Main Draw Prep'!$A$7:$P$38,2)))</f>
        <v>PATRICK</v>
      </c>
      <c r="F41" s="57" t="str">
        <f>IF($D41="","",VLOOKUP($D41,'[1]Men''s Si Main Draw Prep'!$A$7:$P$38,3))</f>
        <v>NKRUMAJ</v>
      </c>
      <c r="G41" s="57"/>
      <c r="H41" s="57">
        <f>IF($D41="","",VLOOKUP($D41,'[1]Men''s Si Main Draw Prep'!$A$7:$P$38,4))</f>
        <v>0</v>
      </c>
      <c r="I41" s="58"/>
      <c r="J41" s="41"/>
      <c r="K41" s="59"/>
      <c r="L41" s="41"/>
      <c r="M41" s="64"/>
      <c r="N41" s="42"/>
      <c r="O41" s="43"/>
      <c r="P41" s="42"/>
      <c r="Q41" s="72"/>
      <c r="R41" s="46"/>
    </row>
    <row r="42" spans="1:18" s="47" customFormat="1" ht="9.6" customHeight="1">
      <c r="A42" s="49"/>
      <c r="B42" s="50"/>
      <c r="C42" s="50"/>
      <c r="D42" s="60"/>
      <c r="E42" s="51"/>
      <c r="F42" s="51"/>
      <c r="G42" s="52"/>
      <c r="H42" s="51"/>
      <c r="I42" s="61"/>
      <c r="J42" s="53" t="s">
        <v>16</v>
      </c>
      <c r="K42" s="62"/>
      <c r="L42" s="55" t="str">
        <f>UPPER(IF(OR(K42="a",K42="as"),J40,IF(OR(K42="b",K42="bs"),J44,)))</f>
        <v/>
      </c>
      <c r="M42" s="63"/>
      <c r="N42" s="42"/>
      <c r="O42" s="43"/>
      <c r="P42" s="42"/>
      <c r="Q42" s="72"/>
      <c r="R42" s="46"/>
    </row>
    <row r="43" spans="1:18" s="47" customFormat="1" ht="9.6" customHeight="1">
      <c r="A43" s="49">
        <v>19</v>
      </c>
      <c r="B43" s="37">
        <f>IF($D43="","",VLOOKUP($D43,'[1]Men''s Si Main Draw Prep'!$A$7:$P$38,15))</f>
        <v>0</v>
      </c>
      <c r="C43" s="37">
        <f>IF($D43="","",VLOOKUP($D43,'[1]Men''s Si Main Draw Prep'!$A$7:$P$38,16))</f>
        <v>0</v>
      </c>
      <c r="D43" s="38">
        <v>18</v>
      </c>
      <c r="E43" s="57" t="str">
        <f>UPPER(IF($D43="","",VLOOKUP($D43,'[1]Men''s Si Main Draw Prep'!$A$7:$P$38,2)))</f>
        <v>GRIEG</v>
      </c>
      <c r="F43" s="57" t="str">
        <f>IF($D43="","",VLOOKUP($D43,'[1]Men''s Si Main Draw Prep'!$A$7:$P$38,3))</f>
        <v>JUANALDO</v>
      </c>
      <c r="G43" s="57"/>
      <c r="H43" s="57">
        <f>IF($D43="","",VLOOKUP($D43,'[1]Men''s Si Main Draw Prep'!$A$7:$P$38,4))</f>
        <v>0</v>
      </c>
      <c r="I43" s="40"/>
      <c r="J43" s="41"/>
      <c r="K43" s="65"/>
      <c r="L43" s="41"/>
      <c r="M43" s="66"/>
      <c r="N43" s="42"/>
      <c r="O43" s="43"/>
      <c r="P43" s="42"/>
      <c r="Q43" s="72"/>
      <c r="R43" s="46"/>
    </row>
    <row r="44" spans="1:18" s="47" customFormat="1" ht="9.6" customHeight="1">
      <c r="A44" s="49"/>
      <c r="B44" s="50"/>
      <c r="C44" s="50"/>
      <c r="D44" s="60"/>
      <c r="E44" s="51"/>
      <c r="F44" s="51"/>
      <c r="G44" s="52"/>
      <c r="H44" s="53" t="s">
        <v>16</v>
      </c>
      <c r="I44" s="54"/>
      <c r="J44" s="55" t="str">
        <f>UPPER(IF(OR(I44="a",I44="as"),E43,IF(OR(I44="b",I44="bs"),E45,)))</f>
        <v/>
      </c>
      <c r="K44" s="67"/>
      <c r="L44" s="41"/>
      <c r="M44" s="66"/>
      <c r="N44" s="42"/>
      <c r="O44" s="43"/>
      <c r="P44" s="42"/>
      <c r="Q44" s="72"/>
      <c r="R44" s="46"/>
    </row>
    <row r="45" spans="1:18" s="47" customFormat="1" ht="9.6" customHeight="1">
      <c r="A45" s="49">
        <v>20</v>
      </c>
      <c r="B45" s="37">
        <f>IF($D45="","",VLOOKUP($D45,'[1]Men''s Si Main Draw Prep'!$A$7:$P$38,15))</f>
        <v>0</v>
      </c>
      <c r="C45" s="37">
        <f>IF($D45="","",VLOOKUP($D45,'[1]Men''s Si Main Draw Prep'!$A$7:$P$38,16))</f>
        <v>0</v>
      </c>
      <c r="D45" s="38">
        <v>13</v>
      </c>
      <c r="E45" s="57" t="str">
        <f>UPPER(IF($D45="","",VLOOKUP($D45,'[1]Men''s Si Main Draw Prep'!$A$7:$P$38,2)))</f>
        <v>SINGH</v>
      </c>
      <c r="F45" s="57" t="str">
        <f>IF($D45="","",VLOOKUP($D45,'[1]Men''s Si Main Draw Prep'!$A$7:$P$38,3))</f>
        <v>CLINT</v>
      </c>
      <c r="G45" s="57"/>
      <c r="H45" s="57">
        <f>IF($D45="","",VLOOKUP($D45,'[1]Men''s Si Main Draw Prep'!$A$7:$P$38,4))</f>
        <v>0</v>
      </c>
      <c r="I45" s="68"/>
      <c r="J45" s="41"/>
      <c r="K45" s="41"/>
      <c r="L45" s="41"/>
      <c r="M45" s="66"/>
      <c r="N45" s="42"/>
      <c r="O45" s="43"/>
      <c r="P45" s="42"/>
      <c r="Q45" s="72"/>
      <c r="R45" s="46"/>
    </row>
    <row r="46" spans="1:18" s="47" customFormat="1" ht="9.6" customHeight="1">
      <c r="A46" s="49"/>
      <c r="B46" s="50"/>
      <c r="C46" s="50"/>
      <c r="D46" s="60"/>
      <c r="E46" s="41"/>
      <c r="F46" s="41"/>
      <c r="G46" s="69"/>
      <c r="H46" s="70"/>
      <c r="I46" s="61"/>
      <c r="J46" s="41"/>
      <c r="K46" s="41"/>
      <c r="L46" s="53" t="s">
        <v>16</v>
      </c>
      <c r="M46" s="62"/>
      <c r="N46" s="55" t="str">
        <f>UPPER(IF(OR(M46="a",M46="as"),L42,IF(OR(M46="b",M46="bs"),L50,)))</f>
        <v/>
      </c>
      <c r="O46" s="76"/>
      <c r="P46" s="42"/>
      <c r="Q46" s="72"/>
      <c r="R46" s="46"/>
    </row>
    <row r="47" spans="1:18" s="47" customFormat="1" ht="9.6" customHeight="1">
      <c r="A47" s="49">
        <v>21</v>
      </c>
      <c r="B47" s="37">
        <f>IF($D47="","",VLOOKUP($D47,'[1]Men''s Si Main Draw Prep'!$A$7:$P$38,15))</f>
        <v>0</v>
      </c>
      <c r="C47" s="37">
        <f>IF($D47="","",VLOOKUP($D47,'[1]Men''s Si Main Draw Prep'!$A$7:$P$38,16))</f>
        <v>0</v>
      </c>
      <c r="D47" s="38">
        <v>23</v>
      </c>
      <c r="E47" s="57" t="str">
        <f>UPPER(IF($D47="","",VLOOKUP($D47,'[1]Men''s Si Main Draw Prep'!$A$7:$P$38,2)))</f>
        <v>CHIN</v>
      </c>
      <c r="F47" s="57" t="str">
        <f>IF($D47="","",VLOOKUP($D47,'[1]Men''s Si Main Draw Prep'!$A$7:$P$38,3))</f>
        <v>LIU</v>
      </c>
      <c r="G47" s="57"/>
      <c r="H47" s="57">
        <f>IF($D47="","",VLOOKUP($D47,'[1]Men''s Si Main Draw Prep'!$A$7:$P$38,4))</f>
        <v>0</v>
      </c>
      <c r="I47" s="71"/>
      <c r="J47" s="41"/>
      <c r="K47" s="41"/>
      <c r="L47" s="41"/>
      <c r="M47" s="66"/>
      <c r="N47" s="41"/>
      <c r="O47" s="72"/>
      <c r="P47" s="42"/>
      <c r="Q47" s="72"/>
      <c r="R47" s="46"/>
    </row>
    <row r="48" spans="1:18" s="47" customFormat="1" ht="9.6" customHeight="1">
      <c r="A48" s="49"/>
      <c r="B48" s="50"/>
      <c r="C48" s="50"/>
      <c r="D48" s="60"/>
      <c r="E48" s="51"/>
      <c r="F48" s="51"/>
      <c r="G48" s="52"/>
      <c r="H48" s="53" t="s">
        <v>16</v>
      </c>
      <c r="I48" s="54"/>
      <c r="J48" s="55" t="str">
        <f>UPPER(IF(OR(I48="a",I48="as"),E47,IF(OR(I48="b",I48="bs"),E49,)))</f>
        <v/>
      </c>
      <c r="K48" s="55"/>
      <c r="L48" s="41"/>
      <c r="M48" s="66"/>
      <c r="N48" s="42"/>
      <c r="O48" s="72"/>
      <c r="P48" s="42"/>
      <c r="Q48" s="72"/>
      <c r="R48" s="46"/>
    </row>
    <row r="49" spans="1:18" s="47" customFormat="1" ht="9.6" customHeight="1">
      <c r="A49" s="49">
        <v>22</v>
      </c>
      <c r="B49" s="37">
        <f>IF($D49="","",VLOOKUP($D49,'[1]Men''s Si Main Draw Prep'!$A$7:$P$38,15))</f>
        <v>0</v>
      </c>
      <c r="C49" s="37">
        <f>IF($D49="","",VLOOKUP($D49,'[1]Men''s Si Main Draw Prep'!$A$7:$P$38,16))</f>
        <v>0</v>
      </c>
      <c r="D49" s="38">
        <v>14</v>
      </c>
      <c r="E49" s="57" t="str">
        <f>UPPER(IF($D49="","",VLOOKUP($D49,'[1]Men''s Si Main Draw Prep'!$A$7:$P$38,2)))</f>
        <v>AMMON</v>
      </c>
      <c r="F49" s="57" t="str">
        <f>IF($D49="","",VLOOKUP($D49,'[1]Men''s Si Main Draw Prep'!$A$7:$P$38,3))</f>
        <v>ETHAN</v>
      </c>
      <c r="G49" s="57"/>
      <c r="H49" s="57">
        <f>IF($D49="","",VLOOKUP($D49,'[1]Men''s Si Main Draw Prep'!$A$7:$P$38,4))</f>
        <v>0</v>
      </c>
      <c r="I49" s="58"/>
      <c r="J49" s="41"/>
      <c r="K49" s="59"/>
      <c r="L49" s="41"/>
      <c r="M49" s="66"/>
      <c r="N49" s="42"/>
      <c r="O49" s="72"/>
      <c r="P49" s="42"/>
      <c r="Q49" s="72"/>
      <c r="R49" s="46"/>
    </row>
    <row r="50" spans="1:18" s="47" customFormat="1" ht="9.6" customHeight="1">
      <c r="A50" s="49"/>
      <c r="B50" s="50"/>
      <c r="C50" s="50"/>
      <c r="D50" s="60"/>
      <c r="E50" s="51"/>
      <c r="F50" s="51"/>
      <c r="G50" s="52"/>
      <c r="H50" s="41"/>
      <c r="I50" s="61"/>
      <c r="J50" s="53" t="s">
        <v>16</v>
      </c>
      <c r="K50" s="62"/>
      <c r="L50" s="55" t="str">
        <f>UPPER(IF(OR(K50="a",K50="as"),J48,IF(OR(K50="b",K50="bs"),J52,)))</f>
        <v/>
      </c>
      <c r="M50" s="74"/>
      <c r="N50" s="42"/>
      <c r="O50" s="72"/>
      <c r="P50" s="42"/>
      <c r="Q50" s="72"/>
      <c r="R50" s="46"/>
    </row>
    <row r="51" spans="1:18" s="47" customFormat="1" ht="9.6" customHeight="1">
      <c r="A51" s="49">
        <v>23</v>
      </c>
      <c r="B51" s="37">
        <f>IF($D51="","",VLOOKUP($D51,'[1]Men''s Si Main Draw Prep'!$A$7:$P$38,15))</f>
        <v>0</v>
      </c>
      <c r="C51" s="37">
        <f>IF($D51="","",VLOOKUP($D51,'[1]Men''s Si Main Draw Prep'!$A$7:$P$38,16))</f>
        <v>0</v>
      </c>
      <c r="D51" s="38">
        <v>31</v>
      </c>
      <c r="E51" s="57" t="str">
        <f>UPPER(IF($D51="","",VLOOKUP($D51,'[1]Men''s Si Main Draw Prep'!$A$7:$P$38,2)))</f>
        <v>HAMID</v>
      </c>
      <c r="F51" s="57" t="str">
        <f>IF($D51="","",VLOOKUP($D51,'[1]Men''s Si Main Draw Prep'!$A$7:$P$38,3))</f>
        <v>KHALEEL</v>
      </c>
      <c r="G51" s="57"/>
      <c r="H51" s="57">
        <f>IF($D51="","",VLOOKUP($D51,'[1]Men''s Si Main Draw Prep'!$A$7:$P$38,4))</f>
        <v>0</v>
      </c>
      <c r="I51" s="40"/>
      <c r="J51" s="41"/>
      <c r="K51" s="65"/>
      <c r="L51" s="41"/>
      <c r="M51" s="64"/>
      <c r="N51" s="42"/>
      <c r="O51" s="72"/>
      <c r="P51" s="42"/>
      <c r="Q51" s="72"/>
      <c r="R51" s="46"/>
    </row>
    <row r="52" spans="1:18" s="47" customFormat="1" ht="9.6" customHeight="1">
      <c r="A52" s="49"/>
      <c r="B52" s="50"/>
      <c r="C52" s="50"/>
      <c r="D52" s="50"/>
      <c r="E52" s="51"/>
      <c r="F52" s="51"/>
      <c r="G52" s="52"/>
      <c r="H52" s="53" t="s">
        <v>16</v>
      </c>
      <c r="I52" s="54"/>
      <c r="J52" s="55" t="str">
        <f>UPPER(IF(OR(I52="a",I52="as"),E51,IF(OR(I52="b",I52="bs"),E53,)))</f>
        <v/>
      </c>
      <c r="K52" s="67"/>
      <c r="L52" s="41"/>
      <c r="M52" s="64"/>
      <c r="N52" s="42"/>
      <c r="O52" s="72"/>
      <c r="P52" s="42"/>
      <c r="Q52" s="72"/>
      <c r="R52" s="46"/>
    </row>
    <row r="53" spans="1:18" s="47" customFormat="1" ht="9.6" customHeight="1">
      <c r="A53" s="36">
        <v>24</v>
      </c>
      <c r="B53" s="37">
        <f>IF($D53="","",VLOOKUP($D53,'[1]Men''s Si Main Draw Prep'!$A$7:$P$38,15))</f>
        <v>0</v>
      </c>
      <c r="C53" s="37">
        <f>IF($D53="","",VLOOKUP($D53,'[1]Men''s Si Main Draw Prep'!$A$7:$P$38,16))</f>
        <v>0</v>
      </c>
      <c r="D53" s="38">
        <v>3</v>
      </c>
      <c r="E53" s="39" t="str">
        <f>UPPER(IF($D53="","",VLOOKUP($D53,'[1]Men''s Si Main Draw Prep'!$A$7:$P$38,2)))</f>
        <v>DE CARIES</v>
      </c>
      <c r="F53" s="39" t="str">
        <f>IF($D53="","",VLOOKUP($D53,'[1]Men''s Si Main Draw Prep'!$A$7:$P$38,3))</f>
        <v>LUKE</v>
      </c>
      <c r="G53" s="39"/>
      <c r="H53" s="39">
        <f>IF($D53="","",VLOOKUP($D53,'[1]Men''s Si Main Draw Prep'!$A$7:$P$38,4))</f>
        <v>0</v>
      </c>
      <c r="I53" s="68"/>
      <c r="J53" s="41"/>
      <c r="K53" s="41"/>
      <c r="L53" s="41"/>
      <c r="M53" s="64"/>
      <c r="N53" s="42"/>
      <c r="O53" s="72"/>
      <c r="P53" s="42"/>
      <c r="Q53" s="72"/>
      <c r="R53" s="46"/>
    </row>
    <row r="54" spans="1:18" s="47" customFormat="1" ht="9.6" customHeight="1">
      <c r="A54" s="49"/>
      <c r="B54" s="50"/>
      <c r="C54" s="50"/>
      <c r="D54" s="50"/>
      <c r="E54" s="70"/>
      <c r="F54" s="70"/>
      <c r="G54" s="75"/>
      <c r="H54" s="70"/>
      <c r="I54" s="61"/>
      <c r="J54" s="41"/>
      <c r="K54" s="41"/>
      <c r="L54" s="41"/>
      <c r="M54" s="64"/>
      <c r="N54" s="53" t="s">
        <v>16</v>
      </c>
      <c r="O54" s="62"/>
      <c r="P54" s="55" t="str">
        <f>UPPER(IF(OR(O54="a",O54="as"),N46,IF(OR(O54="b",O54="bs"),N62,)))</f>
        <v/>
      </c>
      <c r="Q54" s="78"/>
      <c r="R54" s="46"/>
    </row>
    <row r="55" spans="1:18" s="47" customFormat="1" ht="9.6" customHeight="1">
      <c r="A55" s="36">
        <v>25</v>
      </c>
      <c r="B55" s="37">
        <f>IF($D55="","",VLOOKUP($D55,'[1]Men''s Si Main Draw Prep'!$A$7:$P$38,15))</f>
        <v>0</v>
      </c>
      <c r="C55" s="37">
        <f>IF($D55="","",VLOOKUP($D55,'[1]Men''s Si Main Draw Prep'!$A$7:$P$38,16))</f>
        <v>0</v>
      </c>
      <c r="D55" s="38">
        <v>6</v>
      </c>
      <c r="E55" s="39" t="str">
        <f>UPPER(IF($D55="","",VLOOKUP($D55,'[1]Men''s Si Main Draw Prep'!$A$7:$P$38,2)))</f>
        <v>DE NOON</v>
      </c>
      <c r="F55" s="39" t="str">
        <f>IF($D55="","",VLOOKUP($D55,'[1]Men''s Si Main Draw Prep'!$A$7:$P$38,3))</f>
        <v>DUNSTAN</v>
      </c>
      <c r="G55" s="39"/>
      <c r="H55" s="39">
        <f>IF($D55="","",VLOOKUP($D55,'[1]Men''s Si Main Draw Prep'!$A$7:$P$38,4))</f>
        <v>0</v>
      </c>
      <c r="I55" s="40"/>
      <c r="J55" s="41"/>
      <c r="K55" s="41"/>
      <c r="L55" s="41"/>
      <c r="M55" s="64"/>
      <c r="N55" s="42"/>
      <c r="O55" s="72"/>
      <c r="P55" s="41"/>
      <c r="Q55" s="43"/>
      <c r="R55" s="46"/>
    </row>
    <row r="56" spans="1:18" s="47" customFormat="1" ht="9.6" customHeight="1">
      <c r="A56" s="49"/>
      <c r="B56" s="50"/>
      <c r="C56" s="50"/>
      <c r="D56" s="50"/>
      <c r="E56" s="51"/>
      <c r="F56" s="51"/>
      <c r="G56" s="52"/>
      <c r="H56" s="53" t="s">
        <v>16</v>
      </c>
      <c r="I56" s="54"/>
      <c r="J56" s="55" t="str">
        <f>UPPER(IF(OR(I56="a",I56="as"),E55,IF(OR(I56="b",I56="bs"),E57,)))</f>
        <v/>
      </c>
      <c r="K56" s="55"/>
      <c r="L56" s="41"/>
      <c r="M56" s="64"/>
      <c r="N56" s="42"/>
      <c r="O56" s="72"/>
      <c r="P56" s="42"/>
      <c r="Q56" s="43"/>
      <c r="R56" s="46"/>
    </row>
    <row r="57" spans="1:18" s="47" customFormat="1" ht="9.6" customHeight="1">
      <c r="A57" s="49">
        <v>26</v>
      </c>
      <c r="B57" s="37">
        <f>IF($D57="","",VLOOKUP($D57,'[1]Men''s Si Main Draw Prep'!$A$7:$P$38,15))</f>
        <v>0</v>
      </c>
      <c r="C57" s="37">
        <f>IF($D57="","",VLOOKUP($D57,'[1]Men''s Si Main Draw Prep'!$A$7:$P$38,16))</f>
        <v>0</v>
      </c>
      <c r="D57" s="38">
        <v>21</v>
      </c>
      <c r="E57" s="57" t="str">
        <f>UPPER(IF($D57="","",VLOOKUP($D57,'[1]Men''s Si Main Draw Prep'!$A$7:$P$38,2)))</f>
        <v>VALENTINE</v>
      </c>
      <c r="F57" s="57" t="str">
        <f>IF($D57="","",VLOOKUP($D57,'[1]Men''s Si Main Draw Prep'!$A$7:$P$38,3))</f>
        <v>KRISTYAN</v>
      </c>
      <c r="G57" s="57"/>
      <c r="H57" s="57">
        <f>IF($D57="","",VLOOKUP($D57,'[1]Men''s Si Main Draw Prep'!$A$7:$P$38,4))</f>
        <v>0</v>
      </c>
      <c r="I57" s="58"/>
      <c r="J57" s="41"/>
      <c r="K57" s="59"/>
      <c r="L57" s="41"/>
      <c r="M57" s="64"/>
      <c r="N57" s="42"/>
      <c r="O57" s="72"/>
      <c r="P57" s="42"/>
      <c r="Q57" s="43"/>
      <c r="R57" s="46"/>
    </row>
    <row r="58" spans="1:18" s="47" customFormat="1" ht="9.6" customHeight="1">
      <c r="A58" s="49"/>
      <c r="B58" s="50"/>
      <c r="C58" s="50"/>
      <c r="D58" s="60"/>
      <c r="E58" s="51"/>
      <c r="F58" s="51"/>
      <c r="G58" s="52"/>
      <c r="H58" s="51"/>
      <c r="I58" s="61"/>
      <c r="J58" s="53" t="s">
        <v>16</v>
      </c>
      <c r="K58" s="62"/>
      <c r="L58" s="55" t="str">
        <f>UPPER(IF(OR(K58="a",K58="as"),J56,IF(OR(K58="b",K58="bs"),J60,)))</f>
        <v/>
      </c>
      <c r="M58" s="63"/>
      <c r="N58" s="42"/>
      <c r="O58" s="72"/>
      <c r="P58" s="42"/>
      <c r="Q58" s="43"/>
      <c r="R58" s="46"/>
    </row>
    <row r="59" spans="1:18" s="47" customFormat="1" ht="9.6" customHeight="1">
      <c r="A59" s="49">
        <v>27</v>
      </c>
      <c r="B59" s="37">
        <f>IF($D59="","",VLOOKUP($D59,'[1]Men''s Si Main Draw Prep'!$A$7:$P$38,15))</f>
        <v>0</v>
      </c>
      <c r="C59" s="37">
        <f>IF($D59="","",VLOOKUP($D59,'[1]Men''s Si Main Draw Prep'!$A$7:$P$38,16))</f>
        <v>0</v>
      </c>
      <c r="D59" s="38">
        <v>10</v>
      </c>
      <c r="E59" s="57" t="str">
        <f>UPPER(IF($D59="","",VLOOKUP($D59,'[1]Men''s Si Main Draw Prep'!$A$7:$P$38,2)))</f>
        <v>NAIDOO</v>
      </c>
      <c r="F59" s="57" t="str">
        <f>IF($D59="","",VLOOKUP($D59,'[1]Men''s Si Main Draw Prep'!$A$7:$P$38,3))</f>
        <v>KEVIN</v>
      </c>
      <c r="G59" s="57"/>
      <c r="H59" s="57">
        <f>IF($D59="","",VLOOKUP($D59,'[1]Men''s Si Main Draw Prep'!$A$7:$P$38,4))</f>
        <v>0</v>
      </c>
      <c r="I59" s="40"/>
      <c r="J59" s="41"/>
      <c r="K59" s="65"/>
      <c r="L59" s="41"/>
      <c r="M59" s="66"/>
      <c r="N59" s="42"/>
      <c r="O59" s="72"/>
      <c r="P59" s="42"/>
      <c r="Q59" s="43"/>
      <c r="R59" s="83"/>
    </row>
    <row r="60" spans="1:18" s="47" customFormat="1" ht="9.6" customHeight="1">
      <c r="A60" s="49"/>
      <c r="B60" s="50"/>
      <c r="C60" s="50"/>
      <c r="D60" s="60"/>
      <c r="E60" s="51"/>
      <c r="F60" s="51"/>
      <c r="G60" s="52"/>
      <c r="H60" s="53" t="s">
        <v>16</v>
      </c>
      <c r="I60" s="54"/>
      <c r="J60" s="55" t="str">
        <f>UPPER(IF(OR(I60="a",I60="as"),E59,IF(OR(I60="b",I60="bs"),E61,)))</f>
        <v/>
      </c>
      <c r="K60" s="67"/>
      <c r="L60" s="41"/>
      <c r="M60" s="66"/>
      <c r="N60" s="42"/>
      <c r="O60" s="72"/>
      <c r="P60" s="42"/>
      <c r="Q60" s="43"/>
      <c r="R60" s="46"/>
    </row>
    <row r="61" spans="1:18" s="47" customFormat="1" ht="9.6" customHeight="1">
      <c r="A61" s="49">
        <v>28</v>
      </c>
      <c r="B61" s="37">
        <f>IF($D61="","",VLOOKUP($D61,'[1]Men''s Si Main Draw Prep'!$A$7:$P$38,15))</f>
        <v>0</v>
      </c>
      <c r="C61" s="37">
        <f>IF($D61="","",VLOOKUP($D61,'[1]Men''s Si Main Draw Prep'!$A$7:$P$38,16))</f>
        <v>0</v>
      </c>
      <c r="D61" s="38">
        <v>28</v>
      </c>
      <c r="E61" s="57" t="str">
        <f>UPPER(IF($D61="","",VLOOKUP($D61,'[1]Men''s Si Main Draw Prep'!$A$7:$P$38,2)))</f>
        <v>WILLIAMS</v>
      </c>
      <c r="F61" s="57" t="str">
        <f>IF($D61="","",VLOOKUP($D61,'[1]Men''s Si Main Draw Prep'!$A$7:$P$38,3))</f>
        <v>RODERICK</v>
      </c>
      <c r="G61" s="57"/>
      <c r="H61" s="57">
        <f>IF($D61="","",VLOOKUP($D61,'[1]Men''s Si Main Draw Prep'!$A$7:$P$38,4))</f>
        <v>0</v>
      </c>
      <c r="I61" s="68"/>
      <c r="J61" s="41"/>
      <c r="K61" s="41"/>
      <c r="L61" s="41"/>
      <c r="M61" s="66"/>
      <c r="N61" s="42"/>
      <c r="O61" s="72"/>
      <c r="P61" s="42"/>
      <c r="Q61" s="43"/>
      <c r="R61" s="46"/>
    </row>
    <row r="62" spans="1:18" s="47" customFormat="1" ht="9.6" customHeight="1">
      <c r="A62" s="49"/>
      <c r="B62" s="50"/>
      <c r="C62" s="50"/>
      <c r="D62" s="60"/>
      <c r="E62" s="41"/>
      <c r="F62" s="41"/>
      <c r="G62" s="69"/>
      <c r="H62" s="70"/>
      <c r="I62" s="61"/>
      <c r="J62" s="41"/>
      <c r="K62" s="41"/>
      <c r="L62" s="53" t="s">
        <v>16</v>
      </c>
      <c r="M62" s="62"/>
      <c r="N62" s="55" t="str">
        <f>UPPER(IF(OR(M62="a",M62="as"),L58,IF(OR(M62="b",M62="bs"),L66,)))</f>
        <v/>
      </c>
      <c r="O62" s="78"/>
      <c r="P62" s="42"/>
      <c r="Q62" s="43"/>
      <c r="R62" s="46"/>
    </row>
    <row r="63" spans="1:18" s="47" customFormat="1" ht="9.6" customHeight="1">
      <c r="A63" s="49">
        <v>29</v>
      </c>
      <c r="B63" s="37">
        <f>IF($D63="","",VLOOKUP($D63,'[1]Men''s Si Main Draw Prep'!$A$7:$P$38,15))</f>
        <v>0</v>
      </c>
      <c r="C63" s="37">
        <f>IF($D63="","",VLOOKUP($D63,'[1]Men''s Si Main Draw Prep'!$A$7:$P$38,16))</f>
        <v>0</v>
      </c>
      <c r="D63" s="38">
        <v>17</v>
      </c>
      <c r="E63" s="57" t="str">
        <f>UPPER(IF($D63="","",VLOOKUP($D63,'[1]Men''s Si Main Draw Prep'!$A$7:$P$38,2)))</f>
        <v>HARRIS</v>
      </c>
      <c r="F63" s="57" t="str">
        <f>IF($D63="","",VLOOKUP($D63,'[1]Men''s Si Main Draw Prep'!$A$7:$P$38,3))</f>
        <v>JEMEL</v>
      </c>
      <c r="G63" s="57"/>
      <c r="H63" s="57">
        <f>IF($D63="","",VLOOKUP($D63,'[1]Men''s Si Main Draw Prep'!$A$7:$P$38,4))</f>
        <v>0</v>
      </c>
      <c r="I63" s="71"/>
      <c r="J63" s="41"/>
      <c r="K63" s="41"/>
      <c r="L63" s="41"/>
      <c r="M63" s="66"/>
      <c r="N63" s="41"/>
      <c r="O63" s="64"/>
      <c r="P63" s="44"/>
      <c r="Q63" s="45"/>
      <c r="R63" s="46"/>
    </row>
    <row r="64" spans="1:18" s="47" customFormat="1" ht="9.6" customHeight="1">
      <c r="A64" s="49"/>
      <c r="B64" s="50"/>
      <c r="C64" s="50"/>
      <c r="D64" s="60"/>
      <c r="E64" s="51"/>
      <c r="F64" s="51"/>
      <c r="G64" s="52"/>
      <c r="H64" s="53" t="s">
        <v>16</v>
      </c>
      <c r="I64" s="54"/>
      <c r="J64" s="55" t="str">
        <f>UPPER(IF(OR(I64="a",I64="as"),E63,IF(OR(I64="b",I64="bs"),E65,)))</f>
        <v/>
      </c>
      <c r="K64" s="55"/>
      <c r="L64" s="41"/>
      <c r="M64" s="66"/>
      <c r="N64" s="64"/>
      <c r="O64" s="64"/>
      <c r="P64" s="44"/>
      <c r="Q64" s="45"/>
      <c r="R64" s="46"/>
    </row>
    <row r="65" spans="1:18" s="47" customFormat="1" ht="9.6" customHeight="1">
      <c r="A65" s="49">
        <v>30</v>
      </c>
      <c r="B65" s="37">
        <f>IF($D65="","",VLOOKUP($D65,'[1]Men''s Si Main Draw Prep'!$A$7:$P$38,15))</f>
        <v>0</v>
      </c>
      <c r="C65" s="37">
        <f>IF($D65="","",VLOOKUP($D65,'[1]Men''s Si Main Draw Prep'!$A$7:$P$38,16))</f>
        <v>0</v>
      </c>
      <c r="D65" s="38">
        <v>20</v>
      </c>
      <c r="E65" s="57" t="str">
        <f>UPPER(IF($D65="","",VLOOKUP($D65,'[1]Men''s Si Main Draw Prep'!$A$7:$P$38,2)))</f>
        <v>WARD</v>
      </c>
      <c r="F65" s="57" t="str">
        <f>IF($D65="","",VLOOKUP($D65,'[1]Men''s Si Main Draw Prep'!$A$7:$P$38,3))</f>
        <v>KHERAN</v>
      </c>
      <c r="G65" s="57"/>
      <c r="H65" s="57">
        <f>IF($D65="","",VLOOKUP($D65,'[1]Men''s Si Main Draw Prep'!$A$7:$P$38,4))</f>
        <v>0</v>
      </c>
      <c r="I65" s="58"/>
      <c r="J65" s="41"/>
      <c r="K65" s="59"/>
      <c r="L65" s="41"/>
      <c r="M65" s="66"/>
      <c r="N65" s="64"/>
      <c r="O65" s="64"/>
      <c r="P65" s="44"/>
      <c r="Q65" s="45"/>
      <c r="R65" s="46"/>
    </row>
    <row r="66" spans="1:18" s="47" customFormat="1" ht="9.6" customHeight="1">
      <c r="A66" s="49"/>
      <c r="B66" s="50"/>
      <c r="C66" s="50"/>
      <c r="D66" s="60"/>
      <c r="E66" s="51"/>
      <c r="F66" s="51"/>
      <c r="G66" s="52"/>
      <c r="H66" s="41"/>
      <c r="I66" s="61"/>
      <c r="J66" s="53" t="s">
        <v>16</v>
      </c>
      <c r="K66" s="62"/>
      <c r="L66" s="55" t="str">
        <f>UPPER(IF(OR(K66="a",K66="as"),J64,IF(OR(K66="b",K66="bs"),J68,)))</f>
        <v/>
      </c>
      <c r="M66" s="74"/>
      <c r="N66" s="64"/>
      <c r="O66" s="64"/>
      <c r="P66" s="44"/>
      <c r="Q66" s="45"/>
      <c r="R66" s="46"/>
    </row>
    <row r="67" spans="1:18" s="47" customFormat="1" ht="9.6" customHeight="1">
      <c r="A67" s="49">
        <v>31</v>
      </c>
      <c r="B67" s="37">
        <f>IF($D67="","",VLOOKUP($D67,'[1]Men''s Si Main Draw Prep'!$A$7:$P$38,15))</f>
        <v>0</v>
      </c>
      <c r="C67" s="37">
        <f>IF($D67="","",VLOOKUP($D67,'[1]Men''s Si Main Draw Prep'!$A$7:$P$38,16))</f>
        <v>0</v>
      </c>
      <c r="D67" s="38">
        <v>9</v>
      </c>
      <c r="E67" s="57" t="str">
        <f>UPPER(IF($D67="","",VLOOKUP($D67,'[1]Men''s Si Main Draw Prep'!$A$7:$P$38,2)))</f>
        <v>BRAITHWAITE</v>
      </c>
      <c r="F67" s="57" t="str">
        <f>IF($D67="","",VLOOKUP($D67,'[1]Men''s Si Main Draw Prep'!$A$7:$P$38,3))</f>
        <v>AKIL</v>
      </c>
      <c r="G67" s="57"/>
      <c r="H67" s="57">
        <f>IF($D67="","",VLOOKUP($D67,'[1]Men''s Si Main Draw Prep'!$A$7:$P$38,4))</f>
        <v>0</v>
      </c>
      <c r="I67" s="40"/>
      <c r="J67" s="41"/>
      <c r="K67" s="65"/>
      <c r="L67" s="41"/>
      <c r="M67" s="64"/>
      <c r="N67" s="64"/>
      <c r="O67" s="64"/>
      <c r="P67" s="44"/>
      <c r="Q67" s="45"/>
      <c r="R67" s="46"/>
    </row>
    <row r="68" spans="1:18" s="47" customFormat="1" ht="9.6" customHeight="1">
      <c r="A68" s="49"/>
      <c r="B68" s="50"/>
      <c r="C68" s="50"/>
      <c r="D68" s="50"/>
      <c r="E68" s="51"/>
      <c r="F68" s="51"/>
      <c r="G68" s="52"/>
      <c r="H68" s="53" t="s">
        <v>16</v>
      </c>
      <c r="I68" s="54"/>
      <c r="J68" s="55" t="str">
        <f>UPPER(IF(OR(I68="a",I68="as"),E67,IF(OR(I68="b",I68="bs"),E69,)))</f>
        <v/>
      </c>
      <c r="K68" s="67"/>
      <c r="L68" s="41"/>
      <c r="M68" s="64"/>
      <c r="N68" s="64"/>
      <c r="O68" s="64"/>
      <c r="P68" s="44"/>
      <c r="Q68" s="45"/>
      <c r="R68" s="46"/>
    </row>
    <row r="69" spans="1:18" s="47" customFormat="1" ht="9.6" customHeight="1">
      <c r="A69" s="36">
        <v>32</v>
      </c>
      <c r="B69" s="37">
        <f>IF($D69="","",VLOOKUP($D69,'[1]Men''s Si Main Draw Prep'!$A$7:$P$38,15))</f>
        <v>0</v>
      </c>
      <c r="C69" s="37">
        <f>IF($D69="","",VLOOKUP($D69,'[1]Men''s Si Main Draw Prep'!$A$7:$P$38,16))</f>
        <v>0</v>
      </c>
      <c r="D69" s="38">
        <v>2</v>
      </c>
      <c r="E69" s="39" t="str">
        <f>UPPER(IF($D69="","",VLOOKUP($D69,'[1]Men''s Si Main Draw Prep'!$A$7:$P$38,2)))</f>
        <v>WILSON</v>
      </c>
      <c r="F69" s="39" t="str">
        <f>IF($D69="","",VLOOKUP($D69,'[1]Men''s Si Main Draw Prep'!$A$7:$P$38,3))</f>
        <v>VAUGHN</v>
      </c>
      <c r="G69" s="39"/>
      <c r="H69" s="39">
        <f>IF($D69="","",VLOOKUP($D69,'[1]Men''s Si Main Draw Prep'!$A$7:$P$38,4))</f>
        <v>0</v>
      </c>
      <c r="I69" s="68"/>
      <c r="J69" s="41"/>
      <c r="K69" s="41"/>
      <c r="L69" s="41"/>
      <c r="M69" s="41"/>
      <c r="N69" s="42"/>
      <c r="O69" s="43"/>
      <c r="P69" s="44"/>
      <c r="Q69" s="45"/>
      <c r="R69" s="46"/>
    </row>
    <row r="70" spans="1:18" s="90" customFormat="1" ht="6.75" customHeight="1">
      <c r="A70" s="84"/>
      <c r="B70" s="84"/>
      <c r="C70" s="84"/>
      <c r="D70" s="84"/>
      <c r="E70" s="85"/>
      <c r="F70" s="85"/>
      <c r="G70" s="85"/>
      <c r="H70" s="85"/>
      <c r="I70" s="86"/>
      <c r="J70" s="87"/>
      <c r="K70" s="88"/>
      <c r="L70" s="87"/>
      <c r="M70" s="88"/>
      <c r="N70" s="87"/>
      <c r="O70" s="88"/>
      <c r="P70" s="87"/>
      <c r="Q70" s="88"/>
      <c r="R70" s="89"/>
    </row>
    <row r="71" spans="1:18" s="103" customFormat="1" ht="10.5" customHeight="1">
      <c r="A71" s="91" t="s">
        <v>18</v>
      </c>
      <c r="B71" s="92"/>
      <c r="C71" s="93"/>
      <c r="D71" s="94" t="s">
        <v>19</v>
      </c>
      <c r="E71" s="95" t="s">
        <v>20</v>
      </c>
      <c r="F71" s="94"/>
      <c r="G71" s="96"/>
      <c r="H71" s="97"/>
      <c r="I71" s="94" t="s">
        <v>19</v>
      </c>
      <c r="J71" s="95" t="s">
        <v>21</v>
      </c>
      <c r="K71" s="98"/>
      <c r="L71" s="95" t="s">
        <v>22</v>
      </c>
      <c r="M71" s="99"/>
      <c r="N71" s="100" t="s">
        <v>23</v>
      </c>
      <c r="O71" s="100"/>
      <c r="P71" s="101"/>
      <c r="Q71" s="102"/>
    </row>
    <row r="72" spans="1:18" s="103" customFormat="1" ht="9" customHeight="1">
      <c r="A72" s="104" t="s">
        <v>24</v>
      </c>
      <c r="B72" s="105"/>
      <c r="C72" s="106"/>
      <c r="D72" s="107">
        <v>1</v>
      </c>
      <c r="E72" s="108" t="str">
        <f>IF(D72&gt;$Q$79,,UPPER(VLOOKUP(D72,'[1]Men''s Si Main Draw Prep'!$A$7:$R$134,2)))</f>
        <v>CHUNG</v>
      </c>
      <c r="F72" s="109"/>
      <c r="G72" s="108"/>
      <c r="H72" s="110"/>
      <c r="I72" s="111" t="s">
        <v>25</v>
      </c>
      <c r="J72" s="105"/>
      <c r="K72" s="112"/>
      <c r="L72" s="105"/>
      <c r="M72" s="113"/>
      <c r="N72" s="114" t="s">
        <v>26</v>
      </c>
      <c r="O72" s="115"/>
      <c r="P72" s="115"/>
      <c r="Q72" s="116"/>
    </row>
    <row r="73" spans="1:18" s="103" customFormat="1" ht="9" customHeight="1">
      <c r="A73" s="104" t="s">
        <v>27</v>
      </c>
      <c r="B73" s="105"/>
      <c r="C73" s="106"/>
      <c r="D73" s="107">
        <v>2</v>
      </c>
      <c r="E73" s="108" t="str">
        <f>IF(D73&gt;$Q$79,,UPPER(VLOOKUP(D73,'[1]Men''s Si Main Draw Prep'!$A$7:$R$134,2)))</f>
        <v>WILSON</v>
      </c>
      <c r="F73" s="109"/>
      <c r="G73" s="108"/>
      <c r="H73" s="110"/>
      <c r="I73" s="111" t="s">
        <v>28</v>
      </c>
      <c r="J73" s="105"/>
      <c r="K73" s="112"/>
      <c r="L73" s="105"/>
      <c r="M73" s="113"/>
      <c r="N73" s="117"/>
      <c r="O73" s="118"/>
      <c r="P73" s="119"/>
      <c r="Q73" s="120"/>
    </row>
    <row r="74" spans="1:18" s="103" customFormat="1" ht="9" customHeight="1">
      <c r="A74" s="121" t="s">
        <v>29</v>
      </c>
      <c r="B74" s="119"/>
      <c r="C74" s="122"/>
      <c r="D74" s="107">
        <v>3</v>
      </c>
      <c r="E74" s="108" t="str">
        <f>IF(D74&gt;$Q$79,,UPPER(VLOOKUP(D74,'[1]Men''s Si Main Draw Prep'!$A$7:$R$134,2)))</f>
        <v>DE CARIES</v>
      </c>
      <c r="F74" s="109"/>
      <c r="G74" s="108"/>
      <c r="H74" s="110"/>
      <c r="I74" s="111" t="s">
        <v>30</v>
      </c>
      <c r="J74" s="105"/>
      <c r="K74" s="112"/>
      <c r="L74" s="105"/>
      <c r="M74" s="113"/>
      <c r="N74" s="114" t="s">
        <v>31</v>
      </c>
      <c r="O74" s="115"/>
      <c r="P74" s="115"/>
      <c r="Q74" s="116"/>
    </row>
    <row r="75" spans="1:18" s="103" customFormat="1" ht="9" customHeight="1">
      <c r="A75" s="123"/>
      <c r="B75" s="24"/>
      <c r="C75" s="124"/>
      <c r="D75" s="107">
        <v>4</v>
      </c>
      <c r="E75" s="108" t="str">
        <f>IF(D75&gt;$Q$79,,UPPER(VLOOKUP(D75,'[1]Men''s Si Main Draw Prep'!$A$7:$R$134,2)))</f>
        <v>GOMEZ</v>
      </c>
      <c r="F75" s="109"/>
      <c r="G75" s="108"/>
      <c r="H75" s="110"/>
      <c r="I75" s="111" t="s">
        <v>32</v>
      </c>
      <c r="J75" s="105"/>
      <c r="K75" s="112"/>
      <c r="L75" s="105"/>
      <c r="M75" s="113"/>
      <c r="N75" s="105"/>
      <c r="O75" s="112"/>
      <c r="P75" s="105"/>
      <c r="Q75" s="113"/>
    </row>
    <row r="76" spans="1:18" s="103" customFormat="1" ht="9" customHeight="1">
      <c r="A76" s="125" t="s">
        <v>33</v>
      </c>
      <c r="B76" s="126"/>
      <c r="C76" s="127"/>
      <c r="D76" s="107">
        <v>5</v>
      </c>
      <c r="E76" s="108" t="str">
        <f>IF(D76&gt;$Q$79,,UPPER(VLOOKUP(D76,'[1]Men''s Si Main Draw Prep'!$A$7:$R$134,2)))</f>
        <v>LEWIS</v>
      </c>
      <c r="F76" s="109"/>
      <c r="G76" s="108"/>
      <c r="H76" s="110"/>
      <c r="I76" s="111" t="s">
        <v>34</v>
      </c>
      <c r="J76" s="105"/>
      <c r="K76" s="112"/>
      <c r="L76" s="105"/>
      <c r="M76" s="113"/>
      <c r="N76" s="119"/>
      <c r="O76" s="118"/>
      <c r="P76" s="119"/>
      <c r="Q76" s="120"/>
    </row>
    <row r="77" spans="1:18" s="103" customFormat="1" ht="9" customHeight="1">
      <c r="A77" s="104" t="s">
        <v>24</v>
      </c>
      <c r="B77" s="105"/>
      <c r="C77" s="106"/>
      <c r="D77" s="107">
        <v>6</v>
      </c>
      <c r="E77" s="108" t="str">
        <f>IF(D77&gt;$Q$79,,UPPER(VLOOKUP(D77,'[1]Men''s Si Main Draw Prep'!$A$7:$R$134,2)))</f>
        <v>DE NOON</v>
      </c>
      <c r="F77" s="109"/>
      <c r="G77" s="108"/>
      <c r="H77" s="110"/>
      <c r="I77" s="111" t="s">
        <v>35</v>
      </c>
      <c r="J77" s="105"/>
      <c r="K77" s="112"/>
      <c r="L77" s="105"/>
      <c r="M77" s="113"/>
      <c r="N77" s="114" t="s">
        <v>36</v>
      </c>
      <c r="O77" s="115"/>
      <c r="P77" s="115"/>
      <c r="Q77" s="116"/>
    </row>
    <row r="78" spans="1:18" s="103" customFormat="1" ht="9" customHeight="1">
      <c r="A78" s="104" t="s">
        <v>37</v>
      </c>
      <c r="B78" s="105"/>
      <c r="C78" s="128"/>
      <c r="D78" s="107">
        <v>7</v>
      </c>
      <c r="E78" s="108" t="str">
        <f>IF(D78&gt;$Q$79,,UPPER(VLOOKUP(D78,'[1]Men''s Si Main Draw Prep'!$A$7:$R$134,2)))</f>
        <v>ABRAHAM</v>
      </c>
      <c r="F78" s="109"/>
      <c r="G78" s="108"/>
      <c r="H78" s="110"/>
      <c r="I78" s="111" t="s">
        <v>38</v>
      </c>
      <c r="J78" s="105"/>
      <c r="K78" s="112"/>
      <c r="L78" s="105"/>
      <c r="M78" s="113"/>
      <c r="N78" s="105"/>
      <c r="O78" s="112"/>
      <c r="P78" s="105"/>
      <c r="Q78" s="113"/>
    </row>
    <row r="79" spans="1:18" s="103" customFormat="1" ht="9" customHeight="1">
      <c r="A79" s="121" t="s">
        <v>39</v>
      </c>
      <c r="B79" s="119"/>
      <c r="C79" s="129"/>
      <c r="D79" s="130">
        <v>8</v>
      </c>
      <c r="E79" s="131" t="str">
        <f>IF(D79&gt;$Q$79,,UPPER(VLOOKUP(D79,'[1]Men''s Si Main Draw Prep'!$A$7:$R$134,2)))</f>
        <v>ABRAHAM</v>
      </c>
      <c r="F79" s="132"/>
      <c r="G79" s="131"/>
      <c r="H79" s="133"/>
      <c r="I79" s="134" t="s">
        <v>40</v>
      </c>
      <c r="J79" s="119"/>
      <c r="K79" s="118"/>
      <c r="L79" s="119"/>
      <c r="M79" s="120"/>
      <c r="N79" s="119" t="str">
        <f>Q4</f>
        <v>Edwin Chu For</v>
      </c>
      <c r="O79" s="118"/>
      <c r="P79" s="119"/>
      <c r="Q79" s="135">
        <f>MIN(8,'[1]Men''s Si Main Draw Prep'!R5)</f>
        <v>8</v>
      </c>
    </row>
  </sheetData>
  <mergeCells count="1">
    <mergeCell ref="A4:C4"/>
  </mergeCells>
  <conditionalFormatting sqref="G39 G41 G7 G9 G11 G13 G15 G17 G19 G23 G43 G45 G47 G49 G51 G53 G21 G25 G27 G29 G31 G33 G35 G37 G55 G57 G59 G61 G63 G65 G67 G69">
    <cfRule type="expression" dxfId="70" priority="13" stopIfTrue="1">
      <formula>AND($D7&lt;9,$C7&gt;0)</formula>
    </cfRule>
  </conditionalFormatting>
  <conditionalFormatting sqref="H8 H40 H16 L14 H20 L30 H24 H48 L46 H52 H32 H44 H36 H12 L62 H28 J18 J26 J34 J42 J50 J58 J66 J10 H56 H64 H68 H60 N22 N39 N54">
    <cfRule type="expression" dxfId="69" priority="10" stopIfTrue="1">
      <formula>AND($N$1="CU",H8="Umpire")</formula>
    </cfRule>
    <cfRule type="expression" dxfId="68" priority="11" stopIfTrue="1">
      <formula>AND($N$1="CU",H8&lt;&gt;"Umpire",I8&lt;&gt;"")</formula>
    </cfRule>
    <cfRule type="expression" dxfId="67" priority="12" stopIfTrue="1">
      <formula>AND($N$1="CU",H8&lt;&gt;"Umpire")</formula>
    </cfRule>
  </conditionalFormatting>
  <conditionalFormatting sqref="D67 D65 D63 D13 D61 D15 D17 D21 D19 D23 D25 D27 D29 D31 D33 D37 D35 D39 D41 D43 D47 D49 D45 D51 D53 D55 D57 D59 D69">
    <cfRule type="expression" dxfId="66" priority="9" stopIfTrue="1">
      <formula>AND($D13&lt;9,$C13&gt;0)</formula>
    </cfRule>
  </conditionalFormatting>
  <conditionalFormatting sqref="L10 L18 L26 L34 L42 L50 L58 L66 N14 N30 N46 N62 P22 P54 J8 J12 J16 J20 J24 J28 J32 J36 J40 J44 J48 J52 J56 J60 J64 J68">
    <cfRule type="expression" dxfId="65" priority="7" stopIfTrue="1">
      <formula>I8="as"</formula>
    </cfRule>
    <cfRule type="expression" dxfId="64" priority="8" stopIfTrue="1">
      <formula>I8="bs"</formula>
    </cfRule>
  </conditionalFormatting>
  <conditionalFormatting sqref="B7 B9 B11 B13 B15 B17 B19 B21 B23 B25 B27 B29 B31 B33 B35 B37 B39 B41 B43 B45 B47 B49 B51 B53 B55 B57 B59 B61 B63 B65 B67 B69">
    <cfRule type="cellIs" dxfId="63" priority="5" stopIfTrue="1" operator="equal">
      <formula>"QA"</formula>
    </cfRule>
    <cfRule type="cellIs" dxfId="62" priority="6" stopIfTrue="1" operator="equal">
      <formula>"DA"</formula>
    </cfRule>
  </conditionalFormatting>
  <conditionalFormatting sqref="I8 I12 I16 I20 I24 I28 I32 I36 I40 I44 I48 I52 I56 I60 I64 I68 K66 K58 K50 K42 K34 K26 K18 K10 M14 M30 M46 M62 Q79 O54 O39 O22">
    <cfRule type="expression" dxfId="61" priority="4" stopIfTrue="1">
      <formula>$N$1="CU"</formula>
    </cfRule>
  </conditionalFormatting>
  <conditionalFormatting sqref="P38">
    <cfRule type="expression" dxfId="60" priority="2" stopIfTrue="1">
      <formula>O39="as"</formula>
    </cfRule>
    <cfRule type="expression" dxfId="59" priority="3" stopIfTrue="1">
      <formula>O39="bs"</formula>
    </cfRule>
  </conditionalFormatting>
  <conditionalFormatting sqref="D7 D9 D11">
    <cfRule type="expression" dxfId="58" priority="1" stopIfTrue="1">
      <formula>$D7&lt;9</formula>
    </cfRule>
  </conditionalFormatting>
  <dataValidations count="2">
    <dataValidation type="list" allowBlank="1" showInputMessage="1" sqref="N54 N22 N39">
      <formula1>$U$8:$U$17</formula1>
    </dataValidation>
    <dataValidation type="list" allowBlank="1" showInputMessage="1" sqref="H8 L62 L46 L30 L14 J10 J18 J26 J34 J42 J50 J58 J66 H68 H64 H60 H56 H36 H32 H52 H48 H44 H20 H40 H16 H28 H12 H24">
      <formula1>$T$7:$T$16</formula1>
    </dataValidation>
  </dataValidations>
  <printOptions horizontalCentered="1"/>
  <pageMargins left="0.35" right="0.35" top="0.39" bottom="0.39" header="0" footer="0"/>
  <pageSetup paperSize="9" orientation="portrait" horizontalDpi="4294967293"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140">
    <tabColor rgb="FFFF0000"/>
    <pageSetUpPr fitToPage="1"/>
  </sheetPr>
  <dimension ref="A1:T79"/>
  <sheetViews>
    <sheetView showGridLines="0" showZeros="0" workbookViewId="0">
      <selection activeCell="V45" sqref="V45"/>
    </sheetView>
  </sheetViews>
  <sheetFormatPr defaultRowHeight="12.75"/>
  <cols>
    <col min="1" max="2" width="3.28515625" style="270" customWidth="1"/>
    <col min="3" max="3" width="4.7109375" style="270" customWidth="1"/>
    <col min="4" max="4" width="4.28515625" style="270" customWidth="1"/>
    <col min="5" max="5" width="12.7109375" style="270" customWidth="1"/>
    <col min="6" max="6" width="2.7109375" style="270" customWidth="1"/>
    <col min="7" max="7" width="7.7109375" style="270" customWidth="1"/>
    <col min="8" max="8" width="5.85546875" style="270" customWidth="1"/>
    <col min="9" max="9" width="1.7109375" style="271" customWidth="1"/>
    <col min="10" max="10" width="10.7109375" style="270" customWidth="1"/>
    <col min="11" max="11" width="1.7109375" style="271" customWidth="1"/>
    <col min="12" max="12" width="10.7109375" style="270" customWidth="1"/>
    <col min="13" max="13" width="1.7109375" style="272" customWidth="1"/>
    <col min="14" max="14" width="10.7109375" style="270" customWidth="1"/>
    <col min="15" max="15" width="1.7109375" style="271" customWidth="1"/>
    <col min="16" max="16" width="10.7109375" style="270" customWidth="1"/>
    <col min="17" max="17" width="1.7109375" style="272" customWidth="1"/>
    <col min="18" max="18" width="0" style="270" hidden="1" customWidth="1"/>
    <col min="19" max="19" width="8.7109375" style="270" customWidth="1"/>
    <col min="20" max="20" width="9.140625" style="270" hidden="1" customWidth="1"/>
    <col min="21" max="256" width="9.140625" style="270"/>
    <col min="257" max="258" width="3.28515625" style="270" customWidth="1"/>
    <col min="259" max="259" width="4.7109375" style="270" customWidth="1"/>
    <col min="260" max="260" width="4.28515625" style="270" customWidth="1"/>
    <col min="261" max="261" width="12.7109375" style="270" customWidth="1"/>
    <col min="262" max="262" width="2.7109375" style="270" customWidth="1"/>
    <col min="263" max="263" width="7.7109375" style="270" customWidth="1"/>
    <col min="264" max="264" width="5.85546875" style="270" customWidth="1"/>
    <col min="265" max="265" width="1.7109375" style="270" customWidth="1"/>
    <col min="266" max="266" width="10.7109375" style="270" customWidth="1"/>
    <col min="267" max="267" width="1.7109375" style="270" customWidth="1"/>
    <col min="268" max="268" width="10.7109375" style="270" customWidth="1"/>
    <col min="269" max="269" width="1.7109375" style="270" customWidth="1"/>
    <col min="270" max="270" width="10.7109375" style="270" customWidth="1"/>
    <col min="271" max="271" width="1.7109375" style="270" customWidth="1"/>
    <col min="272" max="272" width="10.7109375" style="270" customWidth="1"/>
    <col min="273" max="273" width="1.7109375" style="270" customWidth="1"/>
    <col min="274" max="274" width="0" style="270" hidden="1" customWidth="1"/>
    <col min="275" max="275" width="8.7109375" style="270" customWidth="1"/>
    <col min="276" max="276" width="0" style="270" hidden="1" customWidth="1"/>
    <col min="277" max="512" width="9.140625" style="270"/>
    <col min="513" max="514" width="3.28515625" style="270" customWidth="1"/>
    <col min="515" max="515" width="4.7109375" style="270" customWidth="1"/>
    <col min="516" max="516" width="4.28515625" style="270" customWidth="1"/>
    <col min="517" max="517" width="12.7109375" style="270" customWidth="1"/>
    <col min="518" max="518" width="2.7109375" style="270" customWidth="1"/>
    <col min="519" max="519" width="7.7109375" style="270" customWidth="1"/>
    <col min="520" max="520" width="5.85546875" style="270" customWidth="1"/>
    <col min="521" max="521" width="1.7109375" style="270" customWidth="1"/>
    <col min="522" max="522" width="10.7109375" style="270" customWidth="1"/>
    <col min="523" max="523" width="1.7109375" style="270" customWidth="1"/>
    <col min="524" max="524" width="10.7109375" style="270" customWidth="1"/>
    <col min="525" max="525" width="1.7109375" style="270" customWidth="1"/>
    <col min="526" max="526" width="10.7109375" style="270" customWidth="1"/>
    <col min="527" max="527" width="1.7109375" style="270" customWidth="1"/>
    <col min="528" max="528" width="10.7109375" style="270" customWidth="1"/>
    <col min="529" max="529" width="1.7109375" style="270" customWidth="1"/>
    <col min="530" max="530" width="0" style="270" hidden="1" customWidth="1"/>
    <col min="531" max="531" width="8.7109375" style="270" customWidth="1"/>
    <col min="532" max="532" width="0" style="270" hidden="1" customWidth="1"/>
    <col min="533" max="768" width="9.140625" style="270"/>
    <col min="769" max="770" width="3.28515625" style="270" customWidth="1"/>
    <col min="771" max="771" width="4.7109375" style="270" customWidth="1"/>
    <col min="772" max="772" width="4.28515625" style="270" customWidth="1"/>
    <col min="773" max="773" width="12.7109375" style="270" customWidth="1"/>
    <col min="774" max="774" width="2.7109375" style="270" customWidth="1"/>
    <col min="775" max="775" width="7.7109375" style="270" customWidth="1"/>
    <col min="776" max="776" width="5.85546875" style="270" customWidth="1"/>
    <col min="777" max="777" width="1.7109375" style="270" customWidth="1"/>
    <col min="778" max="778" width="10.7109375" style="270" customWidth="1"/>
    <col min="779" max="779" width="1.7109375" style="270" customWidth="1"/>
    <col min="780" max="780" width="10.7109375" style="270" customWidth="1"/>
    <col min="781" max="781" width="1.7109375" style="270" customWidth="1"/>
    <col min="782" max="782" width="10.7109375" style="270" customWidth="1"/>
    <col min="783" max="783" width="1.7109375" style="270" customWidth="1"/>
    <col min="784" max="784" width="10.7109375" style="270" customWidth="1"/>
    <col min="785" max="785" width="1.7109375" style="270" customWidth="1"/>
    <col min="786" max="786" width="0" style="270" hidden="1" customWidth="1"/>
    <col min="787" max="787" width="8.7109375" style="270" customWidth="1"/>
    <col min="788" max="788" width="0" style="270" hidden="1" customWidth="1"/>
    <col min="789" max="1024" width="9.140625" style="270"/>
    <col min="1025" max="1026" width="3.28515625" style="270" customWidth="1"/>
    <col min="1027" max="1027" width="4.7109375" style="270" customWidth="1"/>
    <col min="1028" max="1028" width="4.28515625" style="270" customWidth="1"/>
    <col min="1029" max="1029" width="12.7109375" style="270" customWidth="1"/>
    <col min="1030" max="1030" width="2.7109375" style="270" customWidth="1"/>
    <col min="1031" max="1031" width="7.7109375" style="270" customWidth="1"/>
    <col min="1032" max="1032" width="5.85546875" style="270" customWidth="1"/>
    <col min="1033" max="1033" width="1.7109375" style="270" customWidth="1"/>
    <col min="1034" max="1034" width="10.7109375" style="270" customWidth="1"/>
    <col min="1035" max="1035" width="1.7109375" style="270" customWidth="1"/>
    <col min="1036" max="1036" width="10.7109375" style="270" customWidth="1"/>
    <col min="1037" max="1037" width="1.7109375" style="270" customWidth="1"/>
    <col min="1038" max="1038" width="10.7109375" style="270" customWidth="1"/>
    <col min="1039" max="1039" width="1.7109375" style="270" customWidth="1"/>
    <col min="1040" max="1040" width="10.7109375" style="270" customWidth="1"/>
    <col min="1041" max="1041" width="1.7109375" style="270" customWidth="1"/>
    <col min="1042" max="1042" width="0" style="270" hidden="1" customWidth="1"/>
    <col min="1043" max="1043" width="8.7109375" style="270" customWidth="1"/>
    <col min="1044" max="1044" width="0" style="270" hidden="1" customWidth="1"/>
    <col min="1045" max="1280" width="9.140625" style="270"/>
    <col min="1281" max="1282" width="3.28515625" style="270" customWidth="1"/>
    <col min="1283" max="1283" width="4.7109375" style="270" customWidth="1"/>
    <col min="1284" max="1284" width="4.28515625" style="270" customWidth="1"/>
    <col min="1285" max="1285" width="12.7109375" style="270" customWidth="1"/>
    <col min="1286" max="1286" width="2.7109375" style="270" customWidth="1"/>
    <col min="1287" max="1287" width="7.7109375" style="270" customWidth="1"/>
    <col min="1288" max="1288" width="5.85546875" style="270" customWidth="1"/>
    <col min="1289" max="1289" width="1.7109375" style="270" customWidth="1"/>
    <col min="1290" max="1290" width="10.7109375" style="270" customWidth="1"/>
    <col min="1291" max="1291" width="1.7109375" style="270" customWidth="1"/>
    <col min="1292" max="1292" width="10.7109375" style="270" customWidth="1"/>
    <col min="1293" max="1293" width="1.7109375" style="270" customWidth="1"/>
    <col min="1294" max="1294" width="10.7109375" style="270" customWidth="1"/>
    <col min="1295" max="1295" width="1.7109375" style="270" customWidth="1"/>
    <col min="1296" max="1296" width="10.7109375" style="270" customWidth="1"/>
    <col min="1297" max="1297" width="1.7109375" style="270" customWidth="1"/>
    <col min="1298" max="1298" width="0" style="270" hidden="1" customWidth="1"/>
    <col min="1299" max="1299" width="8.7109375" style="270" customWidth="1"/>
    <col min="1300" max="1300" width="0" style="270" hidden="1" customWidth="1"/>
    <col min="1301" max="1536" width="9.140625" style="270"/>
    <col min="1537" max="1538" width="3.28515625" style="270" customWidth="1"/>
    <col min="1539" max="1539" width="4.7109375" style="270" customWidth="1"/>
    <col min="1540" max="1540" width="4.28515625" style="270" customWidth="1"/>
    <col min="1541" max="1541" width="12.7109375" style="270" customWidth="1"/>
    <col min="1542" max="1542" width="2.7109375" style="270" customWidth="1"/>
    <col min="1543" max="1543" width="7.7109375" style="270" customWidth="1"/>
    <col min="1544" max="1544" width="5.85546875" style="270" customWidth="1"/>
    <col min="1545" max="1545" width="1.7109375" style="270" customWidth="1"/>
    <col min="1546" max="1546" width="10.7109375" style="270" customWidth="1"/>
    <col min="1547" max="1547" width="1.7109375" style="270" customWidth="1"/>
    <col min="1548" max="1548" width="10.7109375" style="270" customWidth="1"/>
    <col min="1549" max="1549" width="1.7109375" style="270" customWidth="1"/>
    <col min="1550" max="1550" width="10.7109375" style="270" customWidth="1"/>
    <col min="1551" max="1551" width="1.7109375" style="270" customWidth="1"/>
    <col min="1552" max="1552" width="10.7109375" style="270" customWidth="1"/>
    <col min="1553" max="1553" width="1.7109375" style="270" customWidth="1"/>
    <col min="1554" max="1554" width="0" style="270" hidden="1" customWidth="1"/>
    <col min="1555" max="1555" width="8.7109375" style="270" customWidth="1"/>
    <col min="1556" max="1556" width="0" style="270" hidden="1" customWidth="1"/>
    <col min="1557" max="1792" width="9.140625" style="270"/>
    <col min="1793" max="1794" width="3.28515625" style="270" customWidth="1"/>
    <col min="1795" max="1795" width="4.7109375" style="270" customWidth="1"/>
    <col min="1796" max="1796" width="4.28515625" style="270" customWidth="1"/>
    <col min="1797" max="1797" width="12.7109375" style="270" customWidth="1"/>
    <col min="1798" max="1798" width="2.7109375" style="270" customWidth="1"/>
    <col min="1799" max="1799" width="7.7109375" style="270" customWidth="1"/>
    <col min="1800" max="1800" width="5.85546875" style="270" customWidth="1"/>
    <col min="1801" max="1801" width="1.7109375" style="270" customWidth="1"/>
    <col min="1802" max="1802" width="10.7109375" style="270" customWidth="1"/>
    <col min="1803" max="1803" width="1.7109375" style="270" customWidth="1"/>
    <col min="1804" max="1804" width="10.7109375" style="270" customWidth="1"/>
    <col min="1805" max="1805" width="1.7109375" style="270" customWidth="1"/>
    <col min="1806" max="1806" width="10.7109375" style="270" customWidth="1"/>
    <col min="1807" max="1807" width="1.7109375" style="270" customWidth="1"/>
    <col min="1808" max="1808" width="10.7109375" style="270" customWidth="1"/>
    <col min="1809" max="1809" width="1.7109375" style="270" customWidth="1"/>
    <col min="1810" max="1810" width="0" style="270" hidden="1" customWidth="1"/>
    <col min="1811" max="1811" width="8.7109375" style="270" customWidth="1"/>
    <col min="1812" max="1812" width="0" style="270" hidden="1" customWidth="1"/>
    <col min="1813" max="2048" width="9.140625" style="270"/>
    <col min="2049" max="2050" width="3.28515625" style="270" customWidth="1"/>
    <col min="2051" max="2051" width="4.7109375" style="270" customWidth="1"/>
    <col min="2052" max="2052" width="4.28515625" style="270" customWidth="1"/>
    <col min="2053" max="2053" width="12.7109375" style="270" customWidth="1"/>
    <col min="2054" max="2054" width="2.7109375" style="270" customWidth="1"/>
    <col min="2055" max="2055" width="7.7109375" style="270" customWidth="1"/>
    <col min="2056" max="2056" width="5.85546875" style="270" customWidth="1"/>
    <col min="2057" max="2057" width="1.7109375" style="270" customWidth="1"/>
    <col min="2058" max="2058" width="10.7109375" style="270" customWidth="1"/>
    <col min="2059" max="2059" width="1.7109375" style="270" customWidth="1"/>
    <col min="2060" max="2060" width="10.7109375" style="270" customWidth="1"/>
    <col min="2061" max="2061" width="1.7109375" style="270" customWidth="1"/>
    <col min="2062" max="2062" width="10.7109375" style="270" customWidth="1"/>
    <col min="2063" max="2063" width="1.7109375" style="270" customWidth="1"/>
    <col min="2064" max="2064" width="10.7109375" style="270" customWidth="1"/>
    <col min="2065" max="2065" width="1.7109375" style="270" customWidth="1"/>
    <col min="2066" max="2066" width="0" style="270" hidden="1" customWidth="1"/>
    <col min="2067" max="2067" width="8.7109375" style="270" customWidth="1"/>
    <col min="2068" max="2068" width="0" style="270" hidden="1" customWidth="1"/>
    <col min="2069" max="2304" width="9.140625" style="270"/>
    <col min="2305" max="2306" width="3.28515625" style="270" customWidth="1"/>
    <col min="2307" max="2307" width="4.7109375" style="270" customWidth="1"/>
    <col min="2308" max="2308" width="4.28515625" style="270" customWidth="1"/>
    <col min="2309" max="2309" width="12.7109375" style="270" customWidth="1"/>
    <col min="2310" max="2310" width="2.7109375" style="270" customWidth="1"/>
    <col min="2311" max="2311" width="7.7109375" style="270" customWidth="1"/>
    <col min="2312" max="2312" width="5.85546875" style="270" customWidth="1"/>
    <col min="2313" max="2313" width="1.7109375" style="270" customWidth="1"/>
    <col min="2314" max="2314" width="10.7109375" style="270" customWidth="1"/>
    <col min="2315" max="2315" width="1.7109375" style="270" customWidth="1"/>
    <col min="2316" max="2316" width="10.7109375" style="270" customWidth="1"/>
    <col min="2317" max="2317" width="1.7109375" style="270" customWidth="1"/>
    <col min="2318" max="2318" width="10.7109375" style="270" customWidth="1"/>
    <col min="2319" max="2319" width="1.7109375" style="270" customWidth="1"/>
    <col min="2320" max="2320" width="10.7109375" style="270" customWidth="1"/>
    <col min="2321" max="2321" width="1.7109375" style="270" customWidth="1"/>
    <col min="2322" max="2322" width="0" style="270" hidden="1" customWidth="1"/>
    <col min="2323" max="2323" width="8.7109375" style="270" customWidth="1"/>
    <col min="2324" max="2324" width="0" style="270" hidden="1" customWidth="1"/>
    <col min="2325" max="2560" width="9.140625" style="270"/>
    <col min="2561" max="2562" width="3.28515625" style="270" customWidth="1"/>
    <col min="2563" max="2563" width="4.7109375" style="270" customWidth="1"/>
    <col min="2564" max="2564" width="4.28515625" style="270" customWidth="1"/>
    <col min="2565" max="2565" width="12.7109375" style="270" customWidth="1"/>
    <col min="2566" max="2566" width="2.7109375" style="270" customWidth="1"/>
    <col min="2567" max="2567" width="7.7109375" style="270" customWidth="1"/>
    <col min="2568" max="2568" width="5.85546875" style="270" customWidth="1"/>
    <col min="2569" max="2569" width="1.7109375" style="270" customWidth="1"/>
    <col min="2570" max="2570" width="10.7109375" style="270" customWidth="1"/>
    <col min="2571" max="2571" width="1.7109375" style="270" customWidth="1"/>
    <col min="2572" max="2572" width="10.7109375" style="270" customWidth="1"/>
    <col min="2573" max="2573" width="1.7109375" style="270" customWidth="1"/>
    <col min="2574" max="2574" width="10.7109375" style="270" customWidth="1"/>
    <col min="2575" max="2575" width="1.7109375" style="270" customWidth="1"/>
    <col min="2576" max="2576" width="10.7109375" style="270" customWidth="1"/>
    <col min="2577" max="2577" width="1.7109375" style="270" customWidth="1"/>
    <col min="2578" max="2578" width="0" style="270" hidden="1" customWidth="1"/>
    <col min="2579" max="2579" width="8.7109375" style="270" customWidth="1"/>
    <col min="2580" max="2580" width="0" style="270" hidden="1" customWidth="1"/>
    <col min="2581" max="2816" width="9.140625" style="270"/>
    <col min="2817" max="2818" width="3.28515625" style="270" customWidth="1"/>
    <col min="2819" max="2819" width="4.7109375" style="270" customWidth="1"/>
    <col min="2820" max="2820" width="4.28515625" style="270" customWidth="1"/>
    <col min="2821" max="2821" width="12.7109375" style="270" customWidth="1"/>
    <col min="2822" max="2822" width="2.7109375" style="270" customWidth="1"/>
    <col min="2823" max="2823" width="7.7109375" style="270" customWidth="1"/>
    <col min="2824" max="2824" width="5.85546875" style="270" customWidth="1"/>
    <col min="2825" max="2825" width="1.7109375" style="270" customWidth="1"/>
    <col min="2826" max="2826" width="10.7109375" style="270" customWidth="1"/>
    <col min="2827" max="2827" width="1.7109375" style="270" customWidth="1"/>
    <col min="2828" max="2828" width="10.7109375" style="270" customWidth="1"/>
    <col min="2829" max="2829" width="1.7109375" style="270" customWidth="1"/>
    <col min="2830" max="2830" width="10.7109375" style="270" customWidth="1"/>
    <col min="2831" max="2831" width="1.7109375" style="270" customWidth="1"/>
    <col min="2832" max="2832" width="10.7109375" style="270" customWidth="1"/>
    <col min="2833" max="2833" width="1.7109375" style="270" customWidth="1"/>
    <col min="2834" max="2834" width="0" style="270" hidden="1" customWidth="1"/>
    <col min="2835" max="2835" width="8.7109375" style="270" customWidth="1"/>
    <col min="2836" max="2836" width="0" style="270" hidden="1" customWidth="1"/>
    <col min="2837" max="3072" width="9.140625" style="270"/>
    <col min="3073" max="3074" width="3.28515625" style="270" customWidth="1"/>
    <col min="3075" max="3075" width="4.7109375" style="270" customWidth="1"/>
    <col min="3076" max="3076" width="4.28515625" style="270" customWidth="1"/>
    <col min="3077" max="3077" width="12.7109375" style="270" customWidth="1"/>
    <col min="3078" max="3078" width="2.7109375" style="270" customWidth="1"/>
    <col min="3079" max="3079" width="7.7109375" style="270" customWidth="1"/>
    <col min="3080" max="3080" width="5.85546875" style="270" customWidth="1"/>
    <col min="3081" max="3081" width="1.7109375" style="270" customWidth="1"/>
    <col min="3082" max="3082" width="10.7109375" style="270" customWidth="1"/>
    <col min="3083" max="3083" width="1.7109375" style="270" customWidth="1"/>
    <col min="3084" max="3084" width="10.7109375" style="270" customWidth="1"/>
    <col min="3085" max="3085" width="1.7109375" style="270" customWidth="1"/>
    <col min="3086" max="3086" width="10.7109375" style="270" customWidth="1"/>
    <col min="3087" max="3087" width="1.7109375" style="270" customWidth="1"/>
    <col min="3088" max="3088" width="10.7109375" style="270" customWidth="1"/>
    <col min="3089" max="3089" width="1.7109375" style="270" customWidth="1"/>
    <col min="3090" max="3090" width="0" style="270" hidden="1" customWidth="1"/>
    <col min="3091" max="3091" width="8.7109375" style="270" customWidth="1"/>
    <col min="3092" max="3092" width="0" style="270" hidden="1" customWidth="1"/>
    <col min="3093" max="3328" width="9.140625" style="270"/>
    <col min="3329" max="3330" width="3.28515625" style="270" customWidth="1"/>
    <col min="3331" max="3331" width="4.7109375" style="270" customWidth="1"/>
    <col min="3332" max="3332" width="4.28515625" style="270" customWidth="1"/>
    <col min="3333" max="3333" width="12.7109375" style="270" customWidth="1"/>
    <col min="3334" max="3334" width="2.7109375" style="270" customWidth="1"/>
    <col min="3335" max="3335" width="7.7109375" style="270" customWidth="1"/>
    <col min="3336" max="3336" width="5.85546875" style="270" customWidth="1"/>
    <col min="3337" max="3337" width="1.7109375" style="270" customWidth="1"/>
    <col min="3338" max="3338" width="10.7109375" style="270" customWidth="1"/>
    <col min="3339" max="3339" width="1.7109375" style="270" customWidth="1"/>
    <col min="3340" max="3340" width="10.7109375" style="270" customWidth="1"/>
    <col min="3341" max="3341" width="1.7109375" style="270" customWidth="1"/>
    <col min="3342" max="3342" width="10.7109375" style="270" customWidth="1"/>
    <col min="3343" max="3343" width="1.7109375" style="270" customWidth="1"/>
    <col min="3344" max="3344" width="10.7109375" style="270" customWidth="1"/>
    <col min="3345" max="3345" width="1.7109375" style="270" customWidth="1"/>
    <col min="3346" max="3346" width="0" style="270" hidden="1" customWidth="1"/>
    <col min="3347" max="3347" width="8.7109375" style="270" customWidth="1"/>
    <col min="3348" max="3348" width="0" style="270" hidden="1" customWidth="1"/>
    <col min="3349" max="3584" width="9.140625" style="270"/>
    <col min="3585" max="3586" width="3.28515625" style="270" customWidth="1"/>
    <col min="3587" max="3587" width="4.7109375" style="270" customWidth="1"/>
    <col min="3588" max="3588" width="4.28515625" style="270" customWidth="1"/>
    <col min="3589" max="3589" width="12.7109375" style="270" customWidth="1"/>
    <col min="3590" max="3590" width="2.7109375" style="270" customWidth="1"/>
    <col min="3591" max="3591" width="7.7109375" style="270" customWidth="1"/>
    <col min="3592" max="3592" width="5.85546875" style="270" customWidth="1"/>
    <col min="3593" max="3593" width="1.7109375" style="270" customWidth="1"/>
    <col min="3594" max="3594" width="10.7109375" style="270" customWidth="1"/>
    <col min="3595" max="3595" width="1.7109375" style="270" customWidth="1"/>
    <col min="3596" max="3596" width="10.7109375" style="270" customWidth="1"/>
    <col min="3597" max="3597" width="1.7109375" style="270" customWidth="1"/>
    <col min="3598" max="3598" width="10.7109375" style="270" customWidth="1"/>
    <col min="3599" max="3599" width="1.7109375" style="270" customWidth="1"/>
    <col min="3600" max="3600" width="10.7109375" style="270" customWidth="1"/>
    <col min="3601" max="3601" width="1.7109375" style="270" customWidth="1"/>
    <col min="3602" max="3602" width="0" style="270" hidden="1" customWidth="1"/>
    <col min="3603" max="3603" width="8.7109375" style="270" customWidth="1"/>
    <col min="3604" max="3604" width="0" style="270" hidden="1" customWidth="1"/>
    <col min="3605" max="3840" width="9.140625" style="270"/>
    <col min="3841" max="3842" width="3.28515625" style="270" customWidth="1"/>
    <col min="3843" max="3843" width="4.7109375" style="270" customWidth="1"/>
    <col min="3844" max="3844" width="4.28515625" style="270" customWidth="1"/>
    <col min="3845" max="3845" width="12.7109375" style="270" customWidth="1"/>
    <col min="3846" max="3846" width="2.7109375" style="270" customWidth="1"/>
    <col min="3847" max="3847" width="7.7109375" style="270" customWidth="1"/>
    <col min="3848" max="3848" width="5.85546875" style="270" customWidth="1"/>
    <col min="3849" max="3849" width="1.7109375" style="270" customWidth="1"/>
    <col min="3850" max="3850" width="10.7109375" style="270" customWidth="1"/>
    <col min="3851" max="3851" width="1.7109375" style="270" customWidth="1"/>
    <col min="3852" max="3852" width="10.7109375" style="270" customWidth="1"/>
    <col min="3853" max="3853" width="1.7109375" style="270" customWidth="1"/>
    <col min="3854" max="3854" width="10.7109375" style="270" customWidth="1"/>
    <col min="3855" max="3855" width="1.7109375" style="270" customWidth="1"/>
    <col min="3856" max="3856" width="10.7109375" style="270" customWidth="1"/>
    <col min="3857" max="3857" width="1.7109375" style="270" customWidth="1"/>
    <col min="3858" max="3858" width="0" style="270" hidden="1" customWidth="1"/>
    <col min="3859" max="3859" width="8.7109375" style="270" customWidth="1"/>
    <col min="3860" max="3860" width="0" style="270" hidden="1" customWidth="1"/>
    <col min="3861" max="4096" width="9.140625" style="270"/>
    <col min="4097" max="4098" width="3.28515625" style="270" customWidth="1"/>
    <col min="4099" max="4099" width="4.7109375" style="270" customWidth="1"/>
    <col min="4100" max="4100" width="4.28515625" style="270" customWidth="1"/>
    <col min="4101" max="4101" width="12.7109375" style="270" customWidth="1"/>
    <col min="4102" max="4102" width="2.7109375" style="270" customWidth="1"/>
    <col min="4103" max="4103" width="7.7109375" style="270" customWidth="1"/>
    <col min="4104" max="4104" width="5.85546875" style="270" customWidth="1"/>
    <col min="4105" max="4105" width="1.7109375" style="270" customWidth="1"/>
    <col min="4106" max="4106" width="10.7109375" style="270" customWidth="1"/>
    <col min="4107" max="4107" width="1.7109375" style="270" customWidth="1"/>
    <col min="4108" max="4108" width="10.7109375" style="270" customWidth="1"/>
    <col min="4109" max="4109" width="1.7109375" style="270" customWidth="1"/>
    <col min="4110" max="4110" width="10.7109375" style="270" customWidth="1"/>
    <col min="4111" max="4111" width="1.7109375" style="270" customWidth="1"/>
    <col min="4112" max="4112" width="10.7109375" style="270" customWidth="1"/>
    <col min="4113" max="4113" width="1.7109375" style="270" customWidth="1"/>
    <col min="4114" max="4114" width="0" style="270" hidden="1" customWidth="1"/>
    <col min="4115" max="4115" width="8.7109375" style="270" customWidth="1"/>
    <col min="4116" max="4116" width="0" style="270" hidden="1" customWidth="1"/>
    <col min="4117" max="4352" width="9.140625" style="270"/>
    <col min="4353" max="4354" width="3.28515625" style="270" customWidth="1"/>
    <col min="4355" max="4355" width="4.7109375" style="270" customWidth="1"/>
    <col min="4356" max="4356" width="4.28515625" style="270" customWidth="1"/>
    <col min="4357" max="4357" width="12.7109375" style="270" customWidth="1"/>
    <col min="4358" max="4358" width="2.7109375" style="270" customWidth="1"/>
    <col min="4359" max="4359" width="7.7109375" style="270" customWidth="1"/>
    <col min="4360" max="4360" width="5.85546875" style="270" customWidth="1"/>
    <col min="4361" max="4361" width="1.7109375" style="270" customWidth="1"/>
    <col min="4362" max="4362" width="10.7109375" style="270" customWidth="1"/>
    <col min="4363" max="4363" width="1.7109375" style="270" customWidth="1"/>
    <col min="4364" max="4364" width="10.7109375" style="270" customWidth="1"/>
    <col min="4365" max="4365" width="1.7109375" style="270" customWidth="1"/>
    <col min="4366" max="4366" width="10.7109375" style="270" customWidth="1"/>
    <col min="4367" max="4367" width="1.7109375" style="270" customWidth="1"/>
    <col min="4368" max="4368" width="10.7109375" style="270" customWidth="1"/>
    <col min="4369" max="4369" width="1.7109375" style="270" customWidth="1"/>
    <col min="4370" max="4370" width="0" style="270" hidden="1" customWidth="1"/>
    <col min="4371" max="4371" width="8.7109375" style="270" customWidth="1"/>
    <col min="4372" max="4372" width="0" style="270" hidden="1" customWidth="1"/>
    <col min="4373" max="4608" width="9.140625" style="270"/>
    <col min="4609" max="4610" width="3.28515625" style="270" customWidth="1"/>
    <col min="4611" max="4611" width="4.7109375" style="270" customWidth="1"/>
    <col min="4612" max="4612" width="4.28515625" style="270" customWidth="1"/>
    <col min="4613" max="4613" width="12.7109375" style="270" customWidth="1"/>
    <col min="4614" max="4614" width="2.7109375" style="270" customWidth="1"/>
    <col min="4615" max="4615" width="7.7109375" style="270" customWidth="1"/>
    <col min="4616" max="4616" width="5.85546875" style="270" customWidth="1"/>
    <col min="4617" max="4617" width="1.7109375" style="270" customWidth="1"/>
    <col min="4618" max="4618" width="10.7109375" style="270" customWidth="1"/>
    <col min="4619" max="4619" width="1.7109375" style="270" customWidth="1"/>
    <col min="4620" max="4620" width="10.7109375" style="270" customWidth="1"/>
    <col min="4621" max="4621" width="1.7109375" style="270" customWidth="1"/>
    <col min="4622" max="4622" width="10.7109375" style="270" customWidth="1"/>
    <col min="4623" max="4623" width="1.7109375" style="270" customWidth="1"/>
    <col min="4624" max="4624" width="10.7109375" style="270" customWidth="1"/>
    <col min="4625" max="4625" width="1.7109375" style="270" customWidth="1"/>
    <col min="4626" max="4626" width="0" style="270" hidden="1" customWidth="1"/>
    <col min="4627" max="4627" width="8.7109375" style="270" customWidth="1"/>
    <col min="4628" max="4628" width="0" style="270" hidden="1" customWidth="1"/>
    <col min="4629" max="4864" width="9.140625" style="270"/>
    <col min="4865" max="4866" width="3.28515625" style="270" customWidth="1"/>
    <col min="4867" max="4867" width="4.7109375" style="270" customWidth="1"/>
    <col min="4868" max="4868" width="4.28515625" style="270" customWidth="1"/>
    <col min="4869" max="4869" width="12.7109375" style="270" customWidth="1"/>
    <col min="4870" max="4870" width="2.7109375" style="270" customWidth="1"/>
    <col min="4871" max="4871" width="7.7109375" style="270" customWidth="1"/>
    <col min="4872" max="4872" width="5.85546875" style="270" customWidth="1"/>
    <col min="4873" max="4873" width="1.7109375" style="270" customWidth="1"/>
    <col min="4874" max="4874" width="10.7109375" style="270" customWidth="1"/>
    <col min="4875" max="4875" width="1.7109375" style="270" customWidth="1"/>
    <col min="4876" max="4876" width="10.7109375" style="270" customWidth="1"/>
    <col min="4877" max="4877" width="1.7109375" style="270" customWidth="1"/>
    <col min="4878" max="4878" width="10.7109375" style="270" customWidth="1"/>
    <col min="4879" max="4879" width="1.7109375" style="270" customWidth="1"/>
    <col min="4880" max="4880" width="10.7109375" style="270" customWidth="1"/>
    <col min="4881" max="4881" width="1.7109375" style="270" customWidth="1"/>
    <col min="4882" max="4882" width="0" style="270" hidden="1" customWidth="1"/>
    <col min="4883" max="4883" width="8.7109375" style="270" customWidth="1"/>
    <col min="4884" max="4884" width="0" style="270" hidden="1" customWidth="1"/>
    <col min="4885" max="5120" width="9.140625" style="270"/>
    <col min="5121" max="5122" width="3.28515625" style="270" customWidth="1"/>
    <col min="5123" max="5123" width="4.7109375" style="270" customWidth="1"/>
    <col min="5124" max="5124" width="4.28515625" style="270" customWidth="1"/>
    <col min="5125" max="5125" width="12.7109375" style="270" customWidth="1"/>
    <col min="5126" max="5126" width="2.7109375" style="270" customWidth="1"/>
    <col min="5127" max="5127" width="7.7109375" style="270" customWidth="1"/>
    <col min="5128" max="5128" width="5.85546875" style="270" customWidth="1"/>
    <col min="5129" max="5129" width="1.7109375" style="270" customWidth="1"/>
    <col min="5130" max="5130" width="10.7109375" style="270" customWidth="1"/>
    <col min="5131" max="5131" width="1.7109375" style="270" customWidth="1"/>
    <col min="5132" max="5132" width="10.7109375" style="270" customWidth="1"/>
    <col min="5133" max="5133" width="1.7109375" style="270" customWidth="1"/>
    <col min="5134" max="5134" width="10.7109375" style="270" customWidth="1"/>
    <col min="5135" max="5135" width="1.7109375" style="270" customWidth="1"/>
    <col min="5136" max="5136" width="10.7109375" style="270" customWidth="1"/>
    <col min="5137" max="5137" width="1.7109375" style="270" customWidth="1"/>
    <col min="5138" max="5138" width="0" style="270" hidden="1" customWidth="1"/>
    <col min="5139" max="5139" width="8.7109375" style="270" customWidth="1"/>
    <col min="5140" max="5140" width="0" style="270" hidden="1" customWidth="1"/>
    <col min="5141" max="5376" width="9.140625" style="270"/>
    <col min="5377" max="5378" width="3.28515625" style="270" customWidth="1"/>
    <col min="5379" max="5379" width="4.7109375" style="270" customWidth="1"/>
    <col min="5380" max="5380" width="4.28515625" style="270" customWidth="1"/>
    <col min="5381" max="5381" width="12.7109375" style="270" customWidth="1"/>
    <col min="5382" max="5382" width="2.7109375" style="270" customWidth="1"/>
    <col min="5383" max="5383" width="7.7109375" style="270" customWidth="1"/>
    <col min="5384" max="5384" width="5.85546875" style="270" customWidth="1"/>
    <col min="5385" max="5385" width="1.7109375" style="270" customWidth="1"/>
    <col min="5386" max="5386" width="10.7109375" style="270" customWidth="1"/>
    <col min="5387" max="5387" width="1.7109375" style="270" customWidth="1"/>
    <col min="5388" max="5388" width="10.7109375" style="270" customWidth="1"/>
    <col min="5389" max="5389" width="1.7109375" style="270" customWidth="1"/>
    <col min="5390" max="5390" width="10.7109375" style="270" customWidth="1"/>
    <col min="5391" max="5391" width="1.7109375" style="270" customWidth="1"/>
    <col min="5392" max="5392" width="10.7109375" style="270" customWidth="1"/>
    <col min="5393" max="5393" width="1.7109375" style="270" customWidth="1"/>
    <col min="5394" max="5394" width="0" style="270" hidden="1" customWidth="1"/>
    <col min="5395" max="5395" width="8.7109375" style="270" customWidth="1"/>
    <col min="5396" max="5396" width="0" style="270" hidden="1" customWidth="1"/>
    <col min="5397" max="5632" width="9.140625" style="270"/>
    <col min="5633" max="5634" width="3.28515625" style="270" customWidth="1"/>
    <col min="5635" max="5635" width="4.7109375" style="270" customWidth="1"/>
    <col min="5636" max="5636" width="4.28515625" style="270" customWidth="1"/>
    <col min="5637" max="5637" width="12.7109375" style="270" customWidth="1"/>
    <col min="5638" max="5638" width="2.7109375" style="270" customWidth="1"/>
    <col min="5639" max="5639" width="7.7109375" style="270" customWidth="1"/>
    <col min="5640" max="5640" width="5.85546875" style="270" customWidth="1"/>
    <col min="5641" max="5641" width="1.7109375" style="270" customWidth="1"/>
    <col min="5642" max="5642" width="10.7109375" style="270" customWidth="1"/>
    <col min="5643" max="5643" width="1.7109375" style="270" customWidth="1"/>
    <col min="5644" max="5644" width="10.7109375" style="270" customWidth="1"/>
    <col min="5645" max="5645" width="1.7109375" style="270" customWidth="1"/>
    <col min="5646" max="5646" width="10.7109375" style="270" customWidth="1"/>
    <col min="5647" max="5647" width="1.7109375" style="270" customWidth="1"/>
    <col min="5648" max="5648" width="10.7109375" style="270" customWidth="1"/>
    <col min="5649" max="5649" width="1.7109375" style="270" customWidth="1"/>
    <col min="5650" max="5650" width="0" style="270" hidden="1" customWidth="1"/>
    <col min="5651" max="5651" width="8.7109375" style="270" customWidth="1"/>
    <col min="5652" max="5652" width="0" style="270" hidden="1" customWidth="1"/>
    <col min="5653" max="5888" width="9.140625" style="270"/>
    <col min="5889" max="5890" width="3.28515625" style="270" customWidth="1"/>
    <col min="5891" max="5891" width="4.7109375" style="270" customWidth="1"/>
    <col min="5892" max="5892" width="4.28515625" style="270" customWidth="1"/>
    <col min="5893" max="5893" width="12.7109375" style="270" customWidth="1"/>
    <col min="5894" max="5894" width="2.7109375" style="270" customWidth="1"/>
    <col min="5895" max="5895" width="7.7109375" style="270" customWidth="1"/>
    <col min="5896" max="5896" width="5.85546875" style="270" customWidth="1"/>
    <col min="5897" max="5897" width="1.7109375" style="270" customWidth="1"/>
    <col min="5898" max="5898" width="10.7109375" style="270" customWidth="1"/>
    <col min="5899" max="5899" width="1.7109375" style="270" customWidth="1"/>
    <col min="5900" max="5900" width="10.7109375" style="270" customWidth="1"/>
    <col min="5901" max="5901" width="1.7109375" style="270" customWidth="1"/>
    <col min="5902" max="5902" width="10.7109375" style="270" customWidth="1"/>
    <col min="5903" max="5903" width="1.7109375" style="270" customWidth="1"/>
    <col min="5904" max="5904" width="10.7109375" style="270" customWidth="1"/>
    <col min="5905" max="5905" width="1.7109375" style="270" customWidth="1"/>
    <col min="5906" max="5906" width="0" style="270" hidden="1" customWidth="1"/>
    <col min="5907" max="5907" width="8.7109375" style="270" customWidth="1"/>
    <col min="5908" max="5908" width="0" style="270" hidden="1" customWidth="1"/>
    <col min="5909" max="6144" width="9.140625" style="270"/>
    <col min="6145" max="6146" width="3.28515625" style="270" customWidth="1"/>
    <col min="6147" max="6147" width="4.7109375" style="270" customWidth="1"/>
    <col min="6148" max="6148" width="4.28515625" style="270" customWidth="1"/>
    <col min="6149" max="6149" width="12.7109375" style="270" customWidth="1"/>
    <col min="6150" max="6150" width="2.7109375" style="270" customWidth="1"/>
    <col min="6151" max="6151" width="7.7109375" style="270" customWidth="1"/>
    <col min="6152" max="6152" width="5.85546875" style="270" customWidth="1"/>
    <col min="6153" max="6153" width="1.7109375" style="270" customWidth="1"/>
    <col min="6154" max="6154" width="10.7109375" style="270" customWidth="1"/>
    <col min="6155" max="6155" width="1.7109375" style="270" customWidth="1"/>
    <col min="6156" max="6156" width="10.7109375" style="270" customWidth="1"/>
    <col min="6157" max="6157" width="1.7109375" style="270" customWidth="1"/>
    <col min="6158" max="6158" width="10.7109375" style="270" customWidth="1"/>
    <col min="6159" max="6159" width="1.7109375" style="270" customWidth="1"/>
    <col min="6160" max="6160" width="10.7109375" style="270" customWidth="1"/>
    <col min="6161" max="6161" width="1.7109375" style="270" customWidth="1"/>
    <col min="6162" max="6162" width="0" style="270" hidden="1" customWidth="1"/>
    <col min="6163" max="6163" width="8.7109375" style="270" customWidth="1"/>
    <col min="6164" max="6164" width="0" style="270" hidden="1" customWidth="1"/>
    <col min="6165" max="6400" width="9.140625" style="270"/>
    <col min="6401" max="6402" width="3.28515625" style="270" customWidth="1"/>
    <col min="6403" max="6403" width="4.7109375" style="270" customWidth="1"/>
    <col min="6404" max="6404" width="4.28515625" style="270" customWidth="1"/>
    <col min="6405" max="6405" width="12.7109375" style="270" customWidth="1"/>
    <col min="6406" max="6406" width="2.7109375" style="270" customWidth="1"/>
    <col min="6407" max="6407" width="7.7109375" style="270" customWidth="1"/>
    <col min="6408" max="6408" width="5.85546875" style="270" customWidth="1"/>
    <col min="6409" max="6409" width="1.7109375" style="270" customWidth="1"/>
    <col min="6410" max="6410" width="10.7109375" style="270" customWidth="1"/>
    <col min="6411" max="6411" width="1.7109375" style="270" customWidth="1"/>
    <col min="6412" max="6412" width="10.7109375" style="270" customWidth="1"/>
    <col min="6413" max="6413" width="1.7109375" style="270" customWidth="1"/>
    <col min="6414" max="6414" width="10.7109375" style="270" customWidth="1"/>
    <col min="6415" max="6415" width="1.7109375" style="270" customWidth="1"/>
    <col min="6416" max="6416" width="10.7109375" style="270" customWidth="1"/>
    <col min="6417" max="6417" width="1.7109375" style="270" customWidth="1"/>
    <col min="6418" max="6418" width="0" style="270" hidden="1" customWidth="1"/>
    <col min="6419" max="6419" width="8.7109375" style="270" customWidth="1"/>
    <col min="6420" max="6420" width="0" style="270" hidden="1" customWidth="1"/>
    <col min="6421" max="6656" width="9.140625" style="270"/>
    <col min="6657" max="6658" width="3.28515625" style="270" customWidth="1"/>
    <col min="6659" max="6659" width="4.7109375" style="270" customWidth="1"/>
    <col min="6660" max="6660" width="4.28515625" style="270" customWidth="1"/>
    <col min="6661" max="6661" width="12.7109375" style="270" customWidth="1"/>
    <col min="6662" max="6662" width="2.7109375" style="270" customWidth="1"/>
    <col min="6663" max="6663" width="7.7109375" style="270" customWidth="1"/>
    <col min="6664" max="6664" width="5.85546875" style="270" customWidth="1"/>
    <col min="6665" max="6665" width="1.7109375" style="270" customWidth="1"/>
    <col min="6666" max="6666" width="10.7109375" style="270" customWidth="1"/>
    <col min="6667" max="6667" width="1.7109375" style="270" customWidth="1"/>
    <col min="6668" max="6668" width="10.7109375" style="270" customWidth="1"/>
    <col min="6669" max="6669" width="1.7109375" style="270" customWidth="1"/>
    <col min="6670" max="6670" width="10.7109375" style="270" customWidth="1"/>
    <col min="6671" max="6671" width="1.7109375" style="270" customWidth="1"/>
    <col min="6672" max="6672" width="10.7109375" style="270" customWidth="1"/>
    <col min="6673" max="6673" width="1.7109375" style="270" customWidth="1"/>
    <col min="6674" max="6674" width="0" style="270" hidden="1" customWidth="1"/>
    <col min="6675" max="6675" width="8.7109375" style="270" customWidth="1"/>
    <col min="6676" max="6676" width="0" style="270" hidden="1" customWidth="1"/>
    <col min="6677" max="6912" width="9.140625" style="270"/>
    <col min="6913" max="6914" width="3.28515625" style="270" customWidth="1"/>
    <col min="6915" max="6915" width="4.7109375" style="270" customWidth="1"/>
    <col min="6916" max="6916" width="4.28515625" style="270" customWidth="1"/>
    <col min="6917" max="6917" width="12.7109375" style="270" customWidth="1"/>
    <col min="6918" max="6918" width="2.7109375" style="270" customWidth="1"/>
    <col min="6919" max="6919" width="7.7109375" style="270" customWidth="1"/>
    <col min="6920" max="6920" width="5.85546875" style="270" customWidth="1"/>
    <col min="6921" max="6921" width="1.7109375" style="270" customWidth="1"/>
    <col min="6922" max="6922" width="10.7109375" style="270" customWidth="1"/>
    <col min="6923" max="6923" width="1.7109375" style="270" customWidth="1"/>
    <col min="6924" max="6924" width="10.7109375" style="270" customWidth="1"/>
    <col min="6925" max="6925" width="1.7109375" style="270" customWidth="1"/>
    <col min="6926" max="6926" width="10.7109375" style="270" customWidth="1"/>
    <col min="6927" max="6927" width="1.7109375" style="270" customWidth="1"/>
    <col min="6928" max="6928" width="10.7109375" style="270" customWidth="1"/>
    <col min="6929" max="6929" width="1.7109375" style="270" customWidth="1"/>
    <col min="6930" max="6930" width="0" style="270" hidden="1" customWidth="1"/>
    <col min="6931" max="6931" width="8.7109375" style="270" customWidth="1"/>
    <col min="6932" max="6932" width="0" style="270" hidden="1" customWidth="1"/>
    <col min="6933" max="7168" width="9.140625" style="270"/>
    <col min="7169" max="7170" width="3.28515625" style="270" customWidth="1"/>
    <col min="7171" max="7171" width="4.7109375" style="270" customWidth="1"/>
    <col min="7172" max="7172" width="4.28515625" style="270" customWidth="1"/>
    <col min="7173" max="7173" width="12.7109375" style="270" customWidth="1"/>
    <col min="7174" max="7174" width="2.7109375" style="270" customWidth="1"/>
    <col min="7175" max="7175" width="7.7109375" style="270" customWidth="1"/>
    <col min="7176" max="7176" width="5.85546875" style="270" customWidth="1"/>
    <col min="7177" max="7177" width="1.7109375" style="270" customWidth="1"/>
    <col min="7178" max="7178" width="10.7109375" style="270" customWidth="1"/>
    <col min="7179" max="7179" width="1.7109375" style="270" customWidth="1"/>
    <col min="7180" max="7180" width="10.7109375" style="270" customWidth="1"/>
    <col min="7181" max="7181" width="1.7109375" style="270" customWidth="1"/>
    <col min="7182" max="7182" width="10.7109375" style="270" customWidth="1"/>
    <col min="7183" max="7183" width="1.7109375" style="270" customWidth="1"/>
    <col min="7184" max="7184" width="10.7109375" style="270" customWidth="1"/>
    <col min="7185" max="7185" width="1.7109375" style="270" customWidth="1"/>
    <col min="7186" max="7186" width="0" style="270" hidden="1" customWidth="1"/>
    <col min="7187" max="7187" width="8.7109375" style="270" customWidth="1"/>
    <col min="7188" max="7188" width="0" style="270" hidden="1" customWidth="1"/>
    <col min="7189" max="7424" width="9.140625" style="270"/>
    <col min="7425" max="7426" width="3.28515625" style="270" customWidth="1"/>
    <col min="7427" max="7427" width="4.7109375" style="270" customWidth="1"/>
    <col min="7428" max="7428" width="4.28515625" style="270" customWidth="1"/>
    <col min="7429" max="7429" width="12.7109375" style="270" customWidth="1"/>
    <col min="7430" max="7430" width="2.7109375" style="270" customWidth="1"/>
    <col min="7431" max="7431" width="7.7109375" style="270" customWidth="1"/>
    <col min="7432" max="7432" width="5.85546875" style="270" customWidth="1"/>
    <col min="7433" max="7433" width="1.7109375" style="270" customWidth="1"/>
    <col min="7434" max="7434" width="10.7109375" style="270" customWidth="1"/>
    <col min="7435" max="7435" width="1.7109375" style="270" customWidth="1"/>
    <col min="7436" max="7436" width="10.7109375" style="270" customWidth="1"/>
    <col min="7437" max="7437" width="1.7109375" style="270" customWidth="1"/>
    <col min="7438" max="7438" width="10.7109375" style="270" customWidth="1"/>
    <col min="7439" max="7439" width="1.7109375" style="270" customWidth="1"/>
    <col min="7440" max="7440" width="10.7109375" style="270" customWidth="1"/>
    <col min="7441" max="7441" width="1.7109375" style="270" customWidth="1"/>
    <col min="7442" max="7442" width="0" style="270" hidden="1" customWidth="1"/>
    <col min="7443" max="7443" width="8.7109375" style="270" customWidth="1"/>
    <col min="7444" max="7444" width="0" style="270" hidden="1" customWidth="1"/>
    <col min="7445" max="7680" width="9.140625" style="270"/>
    <col min="7681" max="7682" width="3.28515625" style="270" customWidth="1"/>
    <col min="7683" max="7683" width="4.7109375" style="270" customWidth="1"/>
    <col min="7684" max="7684" width="4.28515625" style="270" customWidth="1"/>
    <col min="7685" max="7685" width="12.7109375" style="270" customWidth="1"/>
    <col min="7686" max="7686" width="2.7109375" style="270" customWidth="1"/>
    <col min="7687" max="7687" width="7.7109375" style="270" customWidth="1"/>
    <col min="7688" max="7688" width="5.85546875" style="270" customWidth="1"/>
    <col min="7689" max="7689" width="1.7109375" style="270" customWidth="1"/>
    <col min="7690" max="7690" width="10.7109375" style="270" customWidth="1"/>
    <col min="7691" max="7691" width="1.7109375" style="270" customWidth="1"/>
    <col min="7692" max="7692" width="10.7109375" style="270" customWidth="1"/>
    <col min="7693" max="7693" width="1.7109375" style="270" customWidth="1"/>
    <col min="7694" max="7694" width="10.7109375" style="270" customWidth="1"/>
    <col min="7695" max="7695" width="1.7109375" style="270" customWidth="1"/>
    <col min="7696" max="7696" width="10.7109375" style="270" customWidth="1"/>
    <col min="7697" max="7697" width="1.7109375" style="270" customWidth="1"/>
    <col min="7698" max="7698" width="0" style="270" hidden="1" customWidth="1"/>
    <col min="7699" max="7699" width="8.7109375" style="270" customWidth="1"/>
    <col min="7700" max="7700" width="0" style="270" hidden="1" customWidth="1"/>
    <col min="7701" max="7936" width="9.140625" style="270"/>
    <col min="7937" max="7938" width="3.28515625" style="270" customWidth="1"/>
    <col min="7939" max="7939" width="4.7109375" style="270" customWidth="1"/>
    <col min="7940" max="7940" width="4.28515625" style="270" customWidth="1"/>
    <col min="7941" max="7941" width="12.7109375" style="270" customWidth="1"/>
    <col min="7942" max="7942" width="2.7109375" style="270" customWidth="1"/>
    <col min="7943" max="7943" width="7.7109375" style="270" customWidth="1"/>
    <col min="7944" max="7944" width="5.85546875" style="270" customWidth="1"/>
    <col min="7945" max="7945" width="1.7109375" style="270" customWidth="1"/>
    <col min="7946" max="7946" width="10.7109375" style="270" customWidth="1"/>
    <col min="7947" max="7947" width="1.7109375" style="270" customWidth="1"/>
    <col min="7948" max="7948" width="10.7109375" style="270" customWidth="1"/>
    <col min="7949" max="7949" width="1.7109375" style="270" customWidth="1"/>
    <col min="7950" max="7950" width="10.7109375" style="270" customWidth="1"/>
    <col min="7951" max="7951" width="1.7109375" style="270" customWidth="1"/>
    <col min="7952" max="7952" width="10.7109375" style="270" customWidth="1"/>
    <col min="7953" max="7953" width="1.7109375" style="270" customWidth="1"/>
    <col min="7954" max="7954" width="0" style="270" hidden="1" customWidth="1"/>
    <col min="7955" max="7955" width="8.7109375" style="270" customWidth="1"/>
    <col min="7956" max="7956" width="0" style="270" hidden="1" customWidth="1"/>
    <col min="7957" max="8192" width="9.140625" style="270"/>
    <col min="8193" max="8194" width="3.28515625" style="270" customWidth="1"/>
    <col min="8195" max="8195" width="4.7109375" style="270" customWidth="1"/>
    <col min="8196" max="8196" width="4.28515625" style="270" customWidth="1"/>
    <col min="8197" max="8197" width="12.7109375" style="270" customWidth="1"/>
    <col min="8198" max="8198" width="2.7109375" style="270" customWidth="1"/>
    <col min="8199" max="8199" width="7.7109375" style="270" customWidth="1"/>
    <col min="8200" max="8200" width="5.85546875" style="270" customWidth="1"/>
    <col min="8201" max="8201" width="1.7109375" style="270" customWidth="1"/>
    <col min="8202" max="8202" width="10.7109375" style="270" customWidth="1"/>
    <col min="8203" max="8203" width="1.7109375" style="270" customWidth="1"/>
    <col min="8204" max="8204" width="10.7109375" style="270" customWidth="1"/>
    <col min="8205" max="8205" width="1.7109375" style="270" customWidth="1"/>
    <col min="8206" max="8206" width="10.7109375" style="270" customWidth="1"/>
    <col min="8207" max="8207" width="1.7109375" style="270" customWidth="1"/>
    <col min="8208" max="8208" width="10.7109375" style="270" customWidth="1"/>
    <col min="8209" max="8209" width="1.7109375" style="270" customWidth="1"/>
    <col min="8210" max="8210" width="0" style="270" hidden="1" customWidth="1"/>
    <col min="8211" max="8211" width="8.7109375" style="270" customWidth="1"/>
    <col min="8212" max="8212" width="0" style="270" hidden="1" customWidth="1"/>
    <col min="8213" max="8448" width="9.140625" style="270"/>
    <col min="8449" max="8450" width="3.28515625" style="270" customWidth="1"/>
    <col min="8451" max="8451" width="4.7109375" style="270" customWidth="1"/>
    <col min="8452" max="8452" width="4.28515625" style="270" customWidth="1"/>
    <col min="8453" max="8453" width="12.7109375" style="270" customWidth="1"/>
    <col min="8454" max="8454" width="2.7109375" style="270" customWidth="1"/>
    <col min="8455" max="8455" width="7.7109375" style="270" customWidth="1"/>
    <col min="8456" max="8456" width="5.85546875" style="270" customWidth="1"/>
    <col min="8457" max="8457" width="1.7109375" style="270" customWidth="1"/>
    <col min="8458" max="8458" width="10.7109375" style="270" customWidth="1"/>
    <col min="8459" max="8459" width="1.7109375" style="270" customWidth="1"/>
    <col min="8460" max="8460" width="10.7109375" style="270" customWidth="1"/>
    <col min="8461" max="8461" width="1.7109375" style="270" customWidth="1"/>
    <col min="8462" max="8462" width="10.7109375" style="270" customWidth="1"/>
    <col min="8463" max="8463" width="1.7109375" style="270" customWidth="1"/>
    <col min="8464" max="8464" width="10.7109375" style="270" customWidth="1"/>
    <col min="8465" max="8465" width="1.7109375" style="270" customWidth="1"/>
    <col min="8466" max="8466" width="0" style="270" hidden="1" customWidth="1"/>
    <col min="8467" max="8467" width="8.7109375" style="270" customWidth="1"/>
    <col min="8468" max="8468" width="0" style="270" hidden="1" customWidth="1"/>
    <col min="8469" max="8704" width="9.140625" style="270"/>
    <col min="8705" max="8706" width="3.28515625" style="270" customWidth="1"/>
    <col min="8707" max="8707" width="4.7109375" style="270" customWidth="1"/>
    <col min="8708" max="8708" width="4.28515625" style="270" customWidth="1"/>
    <col min="8709" max="8709" width="12.7109375" style="270" customWidth="1"/>
    <col min="8710" max="8710" width="2.7109375" style="270" customWidth="1"/>
    <col min="8711" max="8711" width="7.7109375" style="270" customWidth="1"/>
    <col min="8712" max="8712" width="5.85546875" style="270" customWidth="1"/>
    <col min="8713" max="8713" width="1.7109375" style="270" customWidth="1"/>
    <col min="8714" max="8714" width="10.7109375" style="270" customWidth="1"/>
    <col min="8715" max="8715" width="1.7109375" style="270" customWidth="1"/>
    <col min="8716" max="8716" width="10.7109375" style="270" customWidth="1"/>
    <col min="8717" max="8717" width="1.7109375" style="270" customWidth="1"/>
    <col min="8718" max="8718" width="10.7109375" style="270" customWidth="1"/>
    <col min="8719" max="8719" width="1.7109375" style="270" customWidth="1"/>
    <col min="8720" max="8720" width="10.7109375" style="270" customWidth="1"/>
    <col min="8721" max="8721" width="1.7109375" style="270" customWidth="1"/>
    <col min="8722" max="8722" width="0" style="270" hidden="1" customWidth="1"/>
    <col min="8723" max="8723" width="8.7109375" style="270" customWidth="1"/>
    <col min="8724" max="8724" width="0" style="270" hidden="1" customWidth="1"/>
    <col min="8725" max="8960" width="9.140625" style="270"/>
    <col min="8961" max="8962" width="3.28515625" style="270" customWidth="1"/>
    <col min="8963" max="8963" width="4.7109375" style="270" customWidth="1"/>
    <col min="8964" max="8964" width="4.28515625" style="270" customWidth="1"/>
    <col min="8965" max="8965" width="12.7109375" style="270" customWidth="1"/>
    <col min="8966" max="8966" width="2.7109375" style="270" customWidth="1"/>
    <col min="8967" max="8967" width="7.7109375" style="270" customWidth="1"/>
    <col min="8968" max="8968" width="5.85546875" style="270" customWidth="1"/>
    <col min="8969" max="8969" width="1.7109375" style="270" customWidth="1"/>
    <col min="8970" max="8970" width="10.7109375" style="270" customWidth="1"/>
    <col min="8971" max="8971" width="1.7109375" style="270" customWidth="1"/>
    <col min="8972" max="8972" width="10.7109375" style="270" customWidth="1"/>
    <col min="8973" max="8973" width="1.7109375" style="270" customWidth="1"/>
    <col min="8974" max="8974" width="10.7109375" style="270" customWidth="1"/>
    <col min="8975" max="8975" width="1.7109375" style="270" customWidth="1"/>
    <col min="8976" max="8976" width="10.7109375" style="270" customWidth="1"/>
    <col min="8977" max="8977" width="1.7109375" style="270" customWidth="1"/>
    <col min="8978" max="8978" width="0" style="270" hidden="1" customWidth="1"/>
    <col min="8979" max="8979" width="8.7109375" style="270" customWidth="1"/>
    <col min="8980" max="8980" width="0" style="270" hidden="1" customWidth="1"/>
    <col min="8981" max="9216" width="9.140625" style="270"/>
    <col min="9217" max="9218" width="3.28515625" style="270" customWidth="1"/>
    <col min="9219" max="9219" width="4.7109375" style="270" customWidth="1"/>
    <col min="9220" max="9220" width="4.28515625" style="270" customWidth="1"/>
    <col min="9221" max="9221" width="12.7109375" style="270" customWidth="1"/>
    <col min="9222" max="9222" width="2.7109375" style="270" customWidth="1"/>
    <col min="9223" max="9223" width="7.7109375" style="270" customWidth="1"/>
    <col min="9224" max="9224" width="5.85546875" style="270" customWidth="1"/>
    <col min="9225" max="9225" width="1.7109375" style="270" customWidth="1"/>
    <col min="9226" max="9226" width="10.7109375" style="270" customWidth="1"/>
    <col min="9227" max="9227" width="1.7109375" style="270" customWidth="1"/>
    <col min="9228" max="9228" width="10.7109375" style="270" customWidth="1"/>
    <col min="9229" max="9229" width="1.7109375" style="270" customWidth="1"/>
    <col min="9230" max="9230" width="10.7109375" style="270" customWidth="1"/>
    <col min="9231" max="9231" width="1.7109375" style="270" customWidth="1"/>
    <col min="9232" max="9232" width="10.7109375" style="270" customWidth="1"/>
    <col min="9233" max="9233" width="1.7109375" style="270" customWidth="1"/>
    <col min="9234" max="9234" width="0" style="270" hidden="1" customWidth="1"/>
    <col min="9235" max="9235" width="8.7109375" style="270" customWidth="1"/>
    <col min="9236" max="9236" width="0" style="270" hidden="1" customWidth="1"/>
    <col min="9237" max="9472" width="9.140625" style="270"/>
    <col min="9473" max="9474" width="3.28515625" style="270" customWidth="1"/>
    <col min="9475" max="9475" width="4.7109375" style="270" customWidth="1"/>
    <col min="9476" max="9476" width="4.28515625" style="270" customWidth="1"/>
    <col min="9477" max="9477" width="12.7109375" style="270" customWidth="1"/>
    <col min="9478" max="9478" width="2.7109375" style="270" customWidth="1"/>
    <col min="9479" max="9479" width="7.7109375" style="270" customWidth="1"/>
    <col min="9480" max="9480" width="5.85546875" style="270" customWidth="1"/>
    <col min="9481" max="9481" width="1.7109375" style="270" customWidth="1"/>
    <col min="9482" max="9482" width="10.7109375" style="270" customWidth="1"/>
    <col min="9483" max="9483" width="1.7109375" style="270" customWidth="1"/>
    <col min="9484" max="9484" width="10.7109375" style="270" customWidth="1"/>
    <col min="9485" max="9485" width="1.7109375" style="270" customWidth="1"/>
    <col min="9486" max="9486" width="10.7109375" style="270" customWidth="1"/>
    <col min="9487" max="9487" width="1.7109375" style="270" customWidth="1"/>
    <col min="9488" max="9488" width="10.7109375" style="270" customWidth="1"/>
    <col min="9489" max="9489" width="1.7109375" style="270" customWidth="1"/>
    <col min="9490" max="9490" width="0" style="270" hidden="1" customWidth="1"/>
    <col min="9491" max="9491" width="8.7109375" style="270" customWidth="1"/>
    <col min="9492" max="9492" width="0" style="270" hidden="1" customWidth="1"/>
    <col min="9493" max="9728" width="9.140625" style="270"/>
    <col min="9729" max="9730" width="3.28515625" style="270" customWidth="1"/>
    <col min="9731" max="9731" width="4.7109375" style="270" customWidth="1"/>
    <col min="9732" max="9732" width="4.28515625" style="270" customWidth="1"/>
    <col min="9733" max="9733" width="12.7109375" style="270" customWidth="1"/>
    <col min="9734" max="9734" width="2.7109375" style="270" customWidth="1"/>
    <col min="9735" max="9735" width="7.7109375" style="270" customWidth="1"/>
    <col min="9736" max="9736" width="5.85546875" style="270" customWidth="1"/>
    <col min="9737" max="9737" width="1.7109375" style="270" customWidth="1"/>
    <col min="9738" max="9738" width="10.7109375" style="270" customWidth="1"/>
    <col min="9739" max="9739" width="1.7109375" style="270" customWidth="1"/>
    <col min="9740" max="9740" width="10.7109375" style="270" customWidth="1"/>
    <col min="9741" max="9741" width="1.7109375" style="270" customWidth="1"/>
    <col min="9742" max="9742" width="10.7109375" style="270" customWidth="1"/>
    <col min="9743" max="9743" width="1.7109375" style="270" customWidth="1"/>
    <col min="9744" max="9744" width="10.7109375" style="270" customWidth="1"/>
    <col min="9745" max="9745" width="1.7109375" style="270" customWidth="1"/>
    <col min="9746" max="9746" width="0" style="270" hidden="1" customWidth="1"/>
    <col min="9747" max="9747" width="8.7109375" style="270" customWidth="1"/>
    <col min="9748" max="9748" width="0" style="270" hidden="1" customWidth="1"/>
    <col min="9749" max="9984" width="9.140625" style="270"/>
    <col min="9985" max="9986" width="3.28515625" style="270" customWidth="1"/>
    <col min="9987" max="9987" width="4.7109375" style="270" customWidth="1"/>
    <col min="9988" max="9988" width="4.28515625" style="270" customWidth="1"/>
    <col min="9989" max="9989" width="12.7109375" style="270" customWidth="1"/>
    <col min="9990" max="9990" width="2.7109375" style="270" customWidth="1"/>
    <col min="9991" max="9991" width="7.7109375" style="270" customWidth="1"/>
    <col min="9992" max="9992" width="5.85546875" style="270" customWidth="1"/>
    <col min="9993" max="9993" width="1.7109375" style="270" customWidth="1"/>
    <col min="9994" max="9994" width="10.7109375" style="270" customWidth="1"/>
    <col min="9995" max="9995" width="1.7109375" style="270" customWidth="1"/>
    <col min="9996" max="9996" width="10.7109375" style="270" customWidth="1"/>
    <col min="9997" max="9997" width="1.7109375" style="270" customWidth="1"/>
    <col min="9998" max="9998" width="10.7109375" style="270" customWidth="1"/>
    <col min="9999" max="9999" width="1.7109375" style="270" customWidth="1"/>
    <col min="10000" max="10000" width="10.7109375" style="270" customWidth="1"/>
    <col min="10001" max="10001" width="1.7109375" style="270" customWidth="1"/>
    <col min="10002" max="10002" width="0" style="270" hidden="1" customWidth="1"/>
    <col min="10003" max="10003" width="8.7109375" style="270" customWidth="1"/>
    <col min="10004" max="10004" width="0" style="270" hidden="1" customWidth="1"/>
    <col min="10005" max="10240" width="9.140625" style="270"/>
    <col min="10241" max="10242" width="3.28515625" style="270" customWidth="1"/>
    <col min="10243" max="10243" width="4.7109375" style="270" customWidth="1"/>
    <col min="10244" max="10244" width="4.28515625" style="270" customWidth="1"/>
    <col min="10245" max="10245" width="12.7109375" style="270" customWidth="1"/>
    <col min="10246" max="10246" width="2.7109375" style="270" customWidth="1"/>
    <col min="10247" max="10247" width="7.7109375" style="270" customWidth="1"/>
    <col min="10248" max="10248" width="5.85546875" style="270" customWidth="1"/>
    <col min="10249" max="10249" width="1.7109375" style="270" customWidth="1"/>
    <col min="10250" max="10250" width="10.7109375" style="270" customWidth="1"/>
    <col min="10251" max="10251" width="1.7109375" style="270" customWidth="1"/>
    <col min="10252" max="10252" width="10.7109375" style="270" customWidth="1"/>
    <col min="10253" max="10253" width="1.7109375" style="270" customWidth="1"/>
    <col min="10254" max="10254" width="10.7109375" style="270" customWidth="1"/>
    <col min="10255" max="10255" width="1.7109375" style="270" customWidth="1"/>
    <col min="10256" max="10256" width="10.7109375" style="270" customWidth="1"/>
    <col min="10257" max="10257" width="1.7109375" style="270" customWidth="1"/>
    <col min="10258" max="10258" width="0" style="270" hidden="1" customWidth="1"/>
    <col min="10259" max="10259" width="8.7109375" style="270" customWidth="1"/>
    <col min="10260" max="10260" width="0" style="270" hidden="1" customWidth="1"/>
    <col min="10261" max="10496" width="9.140625" style="270"/>
    <col min="10497" max="10498" width="3.28515625" style="270" customWidth="1"/>
    <col min="10499" max="10499" width="4.7109375" style="270" customWidth="1"/>
    <col min="10500" max="10500" width="4.28515625" style="270" customWidth="1"/>
    <col min="10501" max="10501" width="12.7109375" style="270" customWidth="1"/>
    <col min="10502" max="10502" width="2.7109375" style="270" customWidth="1"/>
    <col min="10503" max="10503" width="7.7109375" style="270" customWidth="1"/>
    <col min="10504" max="10504" width="5.85546875" style="270" customWidth="1"/>
    <col min="10505" max="10505" width="1.7109375" style="270" customWidth="1"/>
    <col min="10506" max="10506" width="10.7109375" style="270" customWidth="1"/>
    <col min="10507" max="10507" width="1.7109375" style="270" customWidth="1"/>
    <col min="10508" max="10508" width="10.7109375" style="270" customWidth="1"/>
    <col min="10509" max="10509" width="1.7109375" style="270" customWidth="1"/>
    <col min="10510" max="10510" width="10.7109375" style="270" customWidth="1"/>
    <col min="10511" max="10511" width="1.7109375" style="270" customWidth="1"/>
    <col min="10512" max="10512" width="10.7109375" style="270" customWidth="1"/>
    <col min="10513" max="10513" width="1.7109375" style="270" customWidth="1"/>
    <col min="10514" max="10514" width="0" style="270" hidden="1" customWidth="1"/>
    <col min="10515" max="10515" width="8.7109375" style="270" customWidth="1"/>
    <col min="10516" max="10516" width="0" style="270" hidden="1" customWidth="1"/>
    <col min="10517" max="10752" width="9.140625" style="270"/>
    <col min="10753" max="10754" width="3.28515625" style="270" customWidth="1"/>
    <col min="10755" max="10755" width="4.7109375" style="270" customWidth="1"/>
    <col min="10756" max="10756" width="4.28515625" style="270" customWidth="1"/>
    <col min="10757" max="10757" width="12.7109375" style="270" customWidth="1"/>
    <col min="10758" max="10758" width="2.7109375" style="270" customWidth="1"/>
    <col min="10759" max="10759" width="7.7109375" style="270" customWidth="1"/>
    <col min="10760" max="10760" width="5.85546875" style="270" customWidth="1"/>
    <col min="10761" max="10761" width="1.7109375" style="270" customWidth="1"/>
    <col min="10762" max="10762" width="10.7109375" style="270" customWidth="1"/>
    <col min="10763" max="10763" width="1.7109375" style="270" customWidth="1"/>
    <col min="10764" max="10764" width="10.7109375" style="270" customWidth="1"/>
    <col min="10765" max="10765" width="1.7109375" style="270" customWidth="1"/>
    <col min="10766" max="10766" width="10.7109375" style="270" customWidth="1"/>
    <col min="10767" max="10767" width="1.7109375" style="270" customWidth="1"/>
    <col min="10768" max="10768" width="10.7109375" style="270" customWidth="1"/>
    <col min="10769" max="10769" width="1.7109375" style="270" customWidth="1"/>
    <col min="10770" max="10770" width="0" style="270" hidden="1" customWidth="1"/>
    <col min="10771" max="10771" width="8.7109375" style="270" customWidth="1"/>
    <col min="10772" max="10772" width="0" style="270" hidden="1" customWidth="1"/>
    <col min="10773" max="11008" width="9.140625" style="270"/>
    <col min="11009" max="11010" width="3.28515625" style="270" customWidth="1"/>
    <col min="11011" max="11011" width="4.7109375" style="270" customWidth="1"/>
    <col min="11012" max="11012" width="4.28515625" style="270" customWidth="1"/>
    <col min="11013" max="11013" width="12.7109375" style="270" customWidth="1"/>
    <col min="11014" max="11014" width="2.7109375" style="270" customWidth="1"/>
    <col min="11015" max="11015" width="7.7109375" style="270" customWidth="1"/>
    <col min="11016" max="11016" width="5.85546875" style="270" customWidth="1"/>
    <col min="11017" max="11017" width="1.7109375" style="270" customWidth="1"/>
    <col min="11018" max="11018" width="10.7109375" style="270" customWidth="1"/>
    <col min="11019" max="11019" width="1.7109375" style="270" customWidth="1"/>
    <col min="11020" max="11020" width="10.7109375" style="270" customWidth="1"/>
    <col min="11021" max="11021" width="1.7109375" style="270" customWidth="1"/>
    <col min="11022" max="11022" width="10.7109375" style="270" customWidth="1"/>
    <col min="11023" max="11023" width="1.7109375" style="270" customWidth="1"/>
    <col min="11024" max="11024" width="10.7109375" style="270" customWidth="1"/>
    <col min="11025" max="11025" width="1.7109375" style="270" customWidth="1"/>
    <col min="11026" max="11026" width="0" style="270" hidden="1" customWidth="1"/>
    <col min="11027" max="11027" width="8.7109375" style="270" customWidth="1"/>
    <col min="11028" max="11028" width="0" style="270" hidden="1" customWidth="1"/>
    <col min="11029" max="11264" width="9.140625" style="270"/>
    <col min="11265" max="11266" width="3.28515625" style="270" customWidth="1"/>
    <col min="11267" max="11267" width="4.7109375" style="270" customWidth="1"/>
    <col min="11268" max="11268" width="4.28515625" style="270" customWidth="1"/>
    <col min="11269" max="11269" width="12.7109375" style="270" customWidth="1"/>
    <col min="11270" max="11270" width="2.7109375" style="270" customWidth="1"/>
    <col min="11271" max="11271" width="7.7109375" style="270" customWidth="1"/>
    <col min="11272" max="11272" width="5.85546875" style="270" customWidth="1"/>
    <col min="11273" max="11273" width="1.7109375" style="270" customWidth="1"/>
    <col min="11274" max="11274" width="10.7109375" style="270" customWidth="1"/>
    <col min="11275" max="11275" width="1.7109375" style="270" customWidth="1"/>
    <col min="11276" max="11276" width="10.7109375" style="270" customWidth="1"/>
    <col min="11277" max="11277" width="1.7109375" style="270" customWidth="1"/>
    <col min="11278" max="11278" width="10.7109375" style="270" customWidth="1"/>
    <col min="11279" max="11279" width="1.7109375" style="270" customWidth="1"/>
    <col min="11280" max="11280" width="10.7109375" style="270" customWidth="1"/>
    <col min="11281" max="11281" width="1.7109375" style="270" customWidth="1"/>
    <col min="11282" max="11282" width="0" style="270" hidden="1" customWidth="1"/>
    <col min="11283" max="11283" width="8.7109375" style="270" customWidth="1"/>
    <col min="11284" max="11284" width="0" style="270" hidden="1" customWidth="1"/>
    <col min="11285" max="11520" width="9.140625" style="270"/>
    <col min="11521" max="11522" width="3.28515625" style="270" customWidth="1"/>
    <col min="11523" max="11523" width="4.7109375" style="270" customWidth="1"/>
    <col min="11524" max="11524" width="4.28515625" style="270" customWidth="1"/>
    <col min="11525" max="11525" width="12.7109375" style="270" customWidth="1"/>
    <col min="11526" max="11526" width="2.7109375" style="270" customWidth="1"/>
    <col min="11527" max="11527" width="7.7109375" style="270" customWidth="1"/>
    <col min="11528" max="11528" width="5.85546875" style="270" customWidth="1"/>
    <col min="11529" max="11529" width="1.7109375" style="270" customWidth="1"/>
    <col min="11530" max="11530" width="10.7109375" style="270" customWidth="1"/>
    <col min="11531" max="11531" width="1.7109375" style="270" customWidth="1"/>
    <col min="11532" max="11532" width="10.7109375" style="270" customWidth="1"/>
    <col min="11533" max="11533" width="1.7109375" style="270" customWidth="1"/>
    <col min="11534" max="11534" width="10.7109375" style="270" customWidth="1"/>
    <col min="11535" max="11535" width="1.7109375" style="270" customWidth="1"/>
    <col min="11536" max="11536" width="10.7109375" style="270" customWidth="1"/>
    <col min="11537" max="11537" width="1.7109375" style="270" customWidth="1"/>
    <col min="11538" max="11538" width="0" style="270" hidden="1" customWidth="1"/>
    <col min="11539" max="11539" width="8.7109375" style="270" customWidth="1"/>
    <col min="11540" max="11540" width="0" style="270" hidden="1" customWidth="1"/>
    <col min="11541" max="11776" width="9.140625" style="270"/>
    <col min="11777" max="11778" width="3.28515625" style="270" customWidth="1"/>
    <col min="11779" max="11779" width="4.7109375" style="270" customWidth="1"/>
    <col min="11780" max="11780" width="4.28515625" style="270" customWidth="1"/>
    <col min="11781" max="11781" width="12.7109375" style="270" customWidth="1"/>
    <col min="11782" max="11782" width="2.7109375" style="270" customWidth="1"/>
    <col min="11783" max="11783" width="7.7109375" style="270" customWidth="1"/>
    <col min="11784" max="11784" width="5.85546875" style="270" customWidth="1"/>
    <col min="11785" max="11785" width="1.7109375" style="270" customWidth="1"/>
    <col min="11786" max="11786" width="10.7109375" style="270" customWidth="1"/>
    <col min="11787" max="11787" width="1.7109375" style="270" customWidth="1"/>
    <col min="11788" max="11788" width="10.7109375" style="270" customWidth="1"/>
    <col min="11789" max="11789" width="1.7109375" style="270" customWidth="1"/>
    <col min="11790" max="11790" width="10.7109375" style="270" customWidth="1"/>
    <col min="11791" max="11791" width="1.7109375" style="270" customWidth="1"/>
    <col min="11792" max="11792" width="10.7109375" style="270" customWidth="1"/>
    <col min="11793" max="11793" width="1.7109375" style="270" customWidth="1"/>
    <col min="11794" max="11794" width="0" style="270" hidden="1" customWidth="1"/>
    <col min="11795" max="11795" width="8.7109375" style="270" customWidth="1"/>
    <col min="11796" max="11796" width="0" style="270" hidden="1" customWidth="1"/>
    <col min="11797" max="12032" width="9.140625" style="270"/>
    <col min="12033" max="12034" width="3.28515625" style="270" customWidth="1"/>
    <col min="12035" max="12035" width="4.7109375" style="270" customWidth="1"/>
    <col min="12036" max="12036" width="4.28515625" style="270" customWidth="1"/>
    <col min="12037" max="12037" width="12.7109375" style="270" customWidth="1"/>
    <col min="12038" max="12038" width="2.7109375" style="270" customWidth="1"/>
    <col min="12039" max="12039" width="7.7109375" style="270" customWidth="1"/>
    <col min="12040" max="12040" width="5.85546875" style="270" customWidth="1"/>
    <col min="12041" max="12041" width="1.7109375" style="270" customWidth="1"/>
    <col min="12042" max="12042" width="10.7109375" style="270" customWidth="1"/>
    <col min="12043" max="12043" width="1.7109375" style="270" customWidth="1"/>
    <col min="12044" max="12044" width="10.7109375" style="270" customWidth="1"/>
    <col min="12045" max="12045" width="1.7109375" style="270" customWidth="1"/>
    <col min="12046" max="12046" width="10.7109375" style="270" customWidth="1"/>
    <col min="12047" max="12047" width="1.7109375" style="270" customWidth="1"/>
    <col min="12048" max="12048" width="10.7109375" style="270" customWidth="1"/>
    <col min="12049" max="12049" width="1.7109375" style="270" customWidth="1"/>
    <col min="12050" max="12050" width="0" style="270" hidden="1" customWidth="1"/>
    <col min="12051" max="12051" width="8.7109375" style="270" customWidth="1"/>
    <col min="12052" max="12052" width="0" style="270" hidden="1" customWidth="1"/>
    <col min="12053" max="12288" width="9.140625" style="270"/>
    <col min="12289" max="12290" width="3.28515625" style="270" customWidth="1"/>
    <col min="12291" max="12291" width="4.7109375" style="270" customWidth="1"/>
    <col min="12292" max="12292" width="4.28515625" style="270" customWidth="1"/>
    <col min="12293" max="12293" width="12.7109375" style="270" customWidth="1"/>
    <col min="12294" max="12294" width="2.7109375" style="270" customWidth="1"/>
    <col min="12295" max="12295" width="7.7109375" style="270" customWidth="1"/>
    <col min="12296" max="12296" width="5.85546875" style="270" customWidth="1"/>
    <col min="12297" max="12297" width="1.7109375" style="270" customWidth="1"/>
    <col min="12298" max="12298" width="10.7109375" style="270" customWidth="1"/>
    <col min="12299" max="12299" width="1.7109375" style="270" customWidth="1"/>
    <col min="12300" max="12300" width="10.7109375" style="270" customWidth="1"/>
    <col min="12301" max="12301" width="1.7109375" style="270" customWidth="1"/>
    <col min="12302" max="12302" width="10.7109375" style="270" customWidth="1"/>
    <col min="12303" max="12303" width="1.7109375" style="270" customWidth="1"/>
    <col min="12304" max="12304" width="10.7109375" style="270" customWidth="1"/>
    <col min="12305" max="12305" width="1.7109375" style="270" customWidth="1"/>
    <col min="12306" max="12306" width="0" style="270" hidden="1" customWidth="1"/>
    <col min="12307" max="12307" width="8.7109375" style="270" customWidth="1"/>
    <col min="12308" max="12308" width="0" style="270" hidden="1" customWidth="1"/>
    <col min="12309" max="12544" width="9.140625" style="270"/>
    <col min="12545" max="12546" width="3.28515625" style="270" customWidth="1"/>
    <col min="12547" max="12547" width="4.7109375" style="270" customWidth="1"/>
    <col min="12548" max="12548" width="4.28515625" style="270" customWidth="1"/>
    <col min="12549" max="12549" width="12.7109375" style="270" customWidth="1"/>
    <col min="12550" max="12550" width="2.7109375" style="270" customWidth="1"/>
    <col min="12551" max="12551" width="7.7109375" style="270" customWidth="1"/>
    <col min="12552" max="12552" width="5.85546875" style="270" customWidth="1"/>
    <col min="12553" max="12553" width="1.7109375" style="270" customWidth="1"/>
    <col min="12554" max="12554" width="10.7109375" style="270" customWidth="1"/>
    <col min="12555" max="12555" width="1.7109375" style="270" customWidth="1"/>
    <col min="12556" max="12556" width="10.7109375" style="270" customWidth="1"/>
    <col min="12557" max="12557" width="1.7109375" style="270" customWidth="1"/>
    <col min="12558" max="12558" width="10.7109375" style="270" customWidth="1"/>
    <col min="12559" max="12559" width="1.7109375" style="270" customWidth="1"/>
    <col min="12560" max="12560" width="10.7109375" style="270" customWidth="1"/>
    <col min="12561" max="12561" width="1.7109375" style="270" customWidth="1"/>
    <col min="12562" max="12562" width="0" style="270" hidden="1" customWidth="1"/>
    <col min="12563" max="12563" width="8.7109375" style="270" customWidth="1"/>
    <col min="12564" max="12564" width="0" style="270" hidden="1" customWidth="1"/>
    <col min="12565" max="12800" width="9.140625" style="270"/>
    <col min="12801" max="12802" width="3.28515625" style="270" customWidth="1"/>
    <col min="12803" max="12803" width="4.7109375" style="270" customWidth="1"/>
    <col min="12804" max="12804" width="4.28515625" style="270" customWidth="1"/>
    <col min="12805" max="12805" width="12.7109375" style="270" customWidth="1"/>
    <col min="12806" max="12806" width="2.7109375" style="270" customWidth="1"/>
    <col min="12807" max="12807" width="7.7109375" style="270" customWidth="1"/>
    <col min="12808" max="12808" width="5.85546875" style="270" customWidth="1"/>
    <col min="12809" max="12809" width="1.7109375" style="270" customWidth="1"/>
    <col min="12810" max="12810" width="10.7109375" style="270" customWidth="1"/>
    <col min="12811" max="12811" width="1.7109375" style="270" customWidth="1"/>
    <col min="12812" max="12812" width="10.7109375" style="270" customWidth="1"/>
    <col min="12813" max="12813" width="1.7109375" style="270" customWidth="1"/>
    <col min="12814" max="12814" width="10.7109375" style="270" customWidth="1"/>
    <col min="12815" max="12815" width="1.7109375" style="270" customWidth="1"/>
    <col min="12816" max="12816" width="10.7109375" style="270" customWidth="1"/>
    <col min="12817" max="12817" width="1.7109375" style="270" customWidth="1"/>
    <col min="12818" max="12818" width="0" style="270" hidden="1" customWidth="1"/>
    <col min="12819" max="12819" width="8.7109375" style="270" customWidth="1"/>
    <col min="12820" max="12820" width="0" style="270" hidden="1" customWidth="1"/>
    <col min="12821" max="13056" width="9.140625" style="270"/>
    <col min="13057" max="13058" width="3.28515625" style="270" customWidth="1"/>
    <col min="13059" max="13059" width="4.7109375" style="270" customWidth="1"/>
    <col min="13060" max="13060" width="4.28515625" style="270" customWidth="1"/>
    <col min="13061" max="13061" width="12.7109375" style="270" customWidth="1"/>
    <col min="13062" max="13062" width="2.7109375" style="270" customWidth="1"/>
    <col min="13063" max="13063" width="7.7109375" style="270" customWidth="1"/>
    <col min="13064" max="13064" width="5.85546875" style="270" customWidth="1"/>
    <col min="13065" max="13065" width="1.7109375" style="270" customWidth="1"/>
    <col min="13066" max="13066" width="10.7109375" style="270" customWidth="1"/>
    <col min="13067" max="13067" width="1.7109375" style="270" customWidth="1"/>
    <col min="13068" max="13068" width="10.7109375" style="270" customWidth="1"/>
    <col min="13069" max="13069" width="1.7109375" style="270" customWidth="1"/>
    <col min="13070" max="13070" width="10.7109375" style="270" customWidth="1"/>
    <col min="13071" max="13071" width="1.7109375" style="270" customWidth="1"/>
    <col min="13072" max="13072" width="10.7109375" style="270" customWidth="1"/>
    <col min="13073" max="13073" width="1.7109375" style="270" customWidth="1"/>
    <col min="13074" max="13074" width="0" style="270" hidden="1" customWidth="1"/>
    <col min="13075" max="13075" width="8.7109375" style="270" customWidth="1"/>
    <col min="13076" max="13076" width="0" style="270" hidden="1" customWidth="1"/>
    <col min="13077" max="13312" width="9.140625" style="270"/>
    <col min="13313" max="13314" width="3.28515625" style="270" customWidth="1"/>
    <col min="13315" max="13315" width="4.7109375" style="270" customWidth="1"/>
    <col min="13316" max="13316" width="4.28515625" style="270" customWidth="1"/>
    <col min="13317" max="13317" width="12.7109375" style="270" customWidth="1"/>
    <col min="13318" max="13318" width="2.7109375" style="270" customWidth="1"/>
    <col min="13319" max="13319" width="7.7109375" style="270" customWidth="1"/>
    <col min="13320" max="13320" width="5.85546875" style="270" customWidth="1"/>
    <col min="13321" max="13321" width="1.7109375" style="270" customWidth="1"/>
    <col min="13322" max="13322" width="10.7109375" style="270" customWidth="1"/>
    <col min="13323" max="13323" width="1.7109375" style="270" customWidth="1"/>
    <col min="13324" max="13324" width="10.7109375" style="270" customWidth="1"/>
    <col min="13325" max="13325" width="1.7109375" style="270" customWidth="1"/>
    <col min="13326" max="13326" width="10.7109375" style="270" customWidth="1"/>
    <col min="13327" max="13327" width="1.7109375" style="270" customWidth="1"/>
    <col min="13328" max="13328" width="10.7109375" style="270" customWidth="1"/>
    <col min="13329" max="13329" width="1.7109375" style="270" customWidth="1"/>
    <col min="13330" max="13330" width="0" style="270" hidden="1" customWidth="1"/>
    <col min="13331" max="13331" width="8.7109375" style="270" customWidth="1"/>
    <col min="13332" max="13332" width="0" style="270" hidden="1" customWidth="1"/>
    <col min="13333" max="13568" width="9.140625" style="270"/>
    <col min="13569" max="13570" width="3.28515625" style="270" customWidth="1"/>
    <col min="13571" max="13571" width="4.7109375" style="270" customWidth="1"/>
    <col min="13572" max="13572" width="4.28515625" style="270" customWidth="1"/>
    <col min="13573" max="13573" width="12.7109375" style="270" customWidth="1"/>
    <col min="13574" max="13574" width="2.7109375" style="270" customWidth="1"/>
    <col min="13575" max="13575" width="7.7109375" style="270" customWidth="1"/>
    <col min="13576" max="13576" width="5.85546875" style="270" customWidth="1"/>
    <col min="13577" max="13577" width="1.7109375" style="270" customWidth="1"/>
    <col min="13578" max="13578" width="10.7109375" style="270" customWidth="1"/>
    <col min="13579" max="13579" width="1.7109375" style="270" customWidth="1"/>
    <col min="13580" max="13580" width="10.7109375" style="270" customWidth="1"/>
    <col min="13581" max="13581" width="1.7109375" style="270" customWidth="1"/>
    <col min="13582" max="13582" width="10.7109375" style="270" customWidth="1"/>
    <col min="13583" max="13583" width="1.7109375" style="270" customWidth="1"/>
    <col min="13584" max="13584" width="10.7109375" style="270" customWidth="1"/>
    <col min="13585" max="13585" width="1.7109375" style="270" customWidth="1"/>
    <col min="13586" max="13586" width="0" style="270" hidden="1" customWidth="1"/>
    <col min="13587" max="13587" width="8.7109375" style="270" customWidth="1"/>
    <col min="13588" max="13588" width="0" style="270" hidden="1" customWidth="1"/>
    <col min="13589" max="13824" width="9.140625" style="270"/>
    <col min="13825" max="13826" width="3.28515625" style="270" customWidth="1"/>
    <col min="13827" max="13827" width="4.7109375" style="270" customWidth="1"/>
    <col min="13828" max="13828" width="4.28515625" style="270" customWidth="1"/>
    <col min="13829" max="13829" width="12.7109375" style="270" customWidth="1"/>
    <col min="13830" max="13830" width="2.7109375" style="270" customWidth="1"/>
    <col min="13831" max="13831" width="7.7109375" style="270" customWidth="1"/>
    <col min="13832" max="13832" width="5.85546875" style="270" customWidth="1"/>
    <col min="13833" max="13833" width="1.7109375" style="270" customWidth="1"/>
    <col min="13834" max="13834" width="10.7109375" style="270" customWidth="1"/>
    <col min="13835" max="13835" width="1.7109375" style="270" customWidth="1"/>
    <col min="13836" max="13836" width="10.7109375" style="270" customWidth="1"/>
    <col min="13837" max="13837" width="1.7109375" style="270" customWidth="1"/>
    <col min="13838" max="13838" width="10.7109375" style="270" customWidth="1"/>
    <col min="13839" max="13839" width="1.7109375" style="270" customWidth="1"/>
    <col min="13840" max="13840" width="10.7109375" style="270" customWidth="1"/>
    <col min="13841" max="13841" width="1.7109375" style="270" customWidth="1"/>
    <col min="13842" max="13842" width="0" style="270" hidden="1" customWidth="1"/>
    <col min="13843" max="13843" width="8.7109375" style="270" customWidth="1"/>
    <col min="13844" max="13844" width="0" style="270" hidden="1" customWidth="1"/>
    <col min="13845" max="14080" width="9.140625" style="270"/>
    <col min="14081" max="14082" width="3.28515625" style="270" customWidth="1"/>
    <col min="14083" max="14083" width="4.7109375" style="270" customWidth="1"/>
    <col min="14084" max="14084" width="4.28515625" style="270" customWidth="1"/>
    <col min="14085" max="14085" width="12.7109375" style="270" customWidth="1"/>
    <col min="14086" max="14086" width="2.7109375" style="270" customWidth="1"/>
    <col min="14087" max="14087" width="7.7109375" style="270" customWidth="1"/>
    <col min="14088" max="14088" width="5.85546875" style="270" customWidth="1"/>
    <col min="14089" max="14089" width="1.7109375" style="270" customWidth="1"/>
    <col min="14090" max="14090" width="10.7109375" style="270" customWidth="1"/>
    <col min="14091" max="14091" width="1.7109375" style="270" customWidth="1"/>
    <col min="14092" max="14092" width="10.7109375" style="270" customWidth="1"/>
    <col min="14093" max="14093" width="1.7109375" style="270" customWidth="1"/>
    <col min="14094" max="14094" width="10.7109375" style="270" customWidth="1"/>
    <col min="14095" max="14095" width="1.7109375" style="270" customWidth="1"/>
    <col min="14096" max="14096" width="10.7109375" style="270" customWidth="1"/>
    <col min="14097" max="14097" width="1.7109375" style="270" customWidth="1"/>
    <col min="14098" max="14098" width="0" style="270" hidden="1" customWidth="1"/>
    <col min="14099" max="14099" width="8.7109375" style="270" customWidth="1"/>
    <col min="14100" max="14100" width="0" style="270" hidden="1" customWidth="1"/>
    <col min="14101" max="14336" width="9.140625" style="270"/>
    <col min="14337" max="14338" width="3.28515625" style="270" customWidth="1"/>
    <col min="14339" max="14339" width="4.7109375" style="270" customWidth="1"/>
    <col min="14340" max="14340" width="4.28515625" style="270" customWidth="1"/>
    <col min="14341" max="14341" width="12.7109375" style="270" customWidth="1"/>
    <col min="14342" max="14342" width="2.7109375" style="270" customWidth="1"/>
    <col min="14343" max="14343" width="7.7109375" style="270" customWidth="1"/>
    <col min="14344" max="14344" width="5.85546875" style="270" customWidth="1"/>
    <col min="14345" max="14345" width="1.7109375" style="270" customWidth="1"/>
    <col min="14346" max="14346" width="10.7109375" style="270" customWidth="1"/>
    <col min="14347" max="14347" width="1.7109375" style="270" customWidth="1"/>
    <col min="14348" max="14348" width="10.7109375" style="270" customWidth="1"/>
    <col min="14349" max="14349" width="1.7109375" style="270" customWidth="1"/>
    <col min="14350" max="14350" width="10.7109375" style="270" customWidth="1"/>
    <col min="14351" max="14351" width="1.7109375" style="270" customWidth="1"/>
    <col min="14352" max="14352" width="10.7109375" style="270" customWidth="1"/>
    <col min="14353" max="14353" width="1.7109375" style="270" customWidth="1"/>
    <col min="14354" max="14354" width="0" style="270" hidden="1" customWidth="1"/>
    <col min="14355" max="14355" width="8.7109375" style="270" customWidth="1"/>
    <col min="14356" max="14356" width="0" style="270" hidden="1" customWidth="1"/>
    <col min="14357" max="14592" width="9.140625" style="270"/>
    <col min="14593" max="14594" width="3.28515625" style="270" customWidth="1"/>
    <col min="14595" max="14595" width="4.7109375" style="270" customWidth="1"/>
    <col min="14596" max="14596" width="4.28515625" style="270" customWidth="1"/>
    <col min="14597" max="14597" width="12.7109375" style="270" customWidth="1"/>
    <col min="14598" max="14598" width="2.7109375" style="270" customWidth="1"/>
    <col min="14599" max="14599" width="7.7109375" style="270" customWidth="1"/>
    <col min="14600" max="14600" width="5.85546875" style="270" customWidth="1"/>
    <col min="14601" max="14601" width="1.7109375" style="270" customWidth="1"/>
    <col min="14602" max="14602" width="10.7109375" style="270" customWidth="1"/>
    <col min="14603" max="14603" width="1.7109375" style="270" customWidth="1"/>
    <col min="14604" max="14604" width="10.7109375" style="270" customWidth="1"/>
    <col min="14605" max="14605" width="1.7109375" style="270" customWidth="1"/>
    <col min="14606" max="14606" width="10.7109375" style="270" customWidth="1"/>
    <col min="14607" max="14607" width="1.7109375" style="270" customWidth="1"/>
    <col min="14608" max="14608" width="10.7109375" style="270" customWidth="1"/>
    <col min="14609" max="14609" width="1.7109375" style="270" customWidth="1"/>
    <col min="14610" max="14610" width="0" style="270" hidden="1" customWidth="1"/>
    <col min="14611" max="14611" width="8.7109375" style="270" customWidth="1"/>
    <col min="14612" max="14612" width="0" style="270" hidden="1" customWidth="1"/>
    <col min="14613" max="14848" width="9.140625" style="270"/>
    <col min="14849" max="14850" width="3.28515625" style="270" customWidth="1"/>
    <col min="14851" max="14851" width="4.7109375" style="270" customWidth="1"/>
    <col min="14852" max="14852" width="4.28515625" style="270" customWidth="1"/>
    <col min="14853" max="14853" width="12.7109375" style="270" customWidth="1"/>
    <col min="14854" max="14854" width="2.7109375" style="270" customWidth="1"/>
    <col min="14855" max="14855" width="7.7109375" style="270" customWidth="1"/>
    <col min="14856" max="14856" width="5.85546875" style="270" customWidth="1"/>
    <col min="14857" max="14857" width="1.7109375" style="270" customWidth="1"/>
    <col min="14858" max="14858" width="10.7109375" style="270" customWidth="1"/>
    <col min="14859" max="14859" width="1.7109375" style="270" customWidth="1"/>
    <col min="14860" max="14860" width="10.7109375" style="270" customWidth="1"/>
    <col min="14861" max="14861" width="1.7109375" style="270" customWidth="1"/>
    <col min="14862" max="14862" width="10.7109375" style="270" customWidth="1"/>
    <col min="14863" max="14863" width="1.7109375" style="270" customWidth="1"/>
    <col min="14864" max="14864" width="10.7109375" style="270" customWidth="1"/>
    <col min="14865" max="14865" width="1.7109375" style="270" customWidth="1"/>
    <col min="14866" max="14866" width="0" style="270" hidden="1" customWidth="1"/>
    <col min="14867" max="14867" width="8.7109375" style="270" customWidth="1"/>
    <col min="14868" max="14868" width="0" style="270" hidden="1" customWidth="1"/>
    <col min="14869" max="15104" width="9.140625" style="270"/>
    <col min="15105" max="15106" width="3.28515625" style="270" customWidth="1"/>
    <col min="15107" max="15107" width="4.7109375" style="270" customWidth="1"/>
    <col min="15108" max="15108" width="4.28515625" style="270" customWidth="1"/>
    <col min="15109" max="15109" width="12.7109375" style="270" customWidth="1"/>
    <col min="15110" max="15110" width="2.7109375" style="270" customWidth="1"/>
    <col min="15111" max="15111" width="7.7109375" style="270" customWidth="1"/>
    <col min="15112" max="15112" width="5.85546875" style="270" customWidth="1"/>
    <col min="15113" max="15113" width="1.7109375" style="270" customWidth="1"/>
    <col min="15114" max="15114" width="10.7109375" style="270" customWidth="1"/>
    <col min="15115" max="15115" width="1.7109375" style="270" customWidth="1"/>
    <col min="15116" max="15116" width="10.7109375" style="270" customWidth="1"/>
    <col min="15117" max="15117" width="1.7109375" style="270" customWidth="1"/>
    <col min="15118" max="15118" width="10.7109375" style="270" customWidth="1"/>
    <col min="15119" max="15119" width="1.7109375" style="270" customWidth="1"/>
    <col min="15120" max="15120" width="10.7109375" style="270" customWidth="1"/>
    <col min="15121" max="15121" width="1.7109375" style="270" customWidth="1"/>
    <col min="15122" max="15122" width="0" style="270" hidden="1" customWidth="1"/>
    <col min="15123" max="15123" width="8.7109375" style="270" customWidth="1"/>
    <col min="15124" max="15124" width="0" style="270" hidden="1" customWidth="1"/>
    <col min="15125" max="15360" width="9.140625" style="270"/>
    <col min="15361" max="15362" width="3.28515625" style="270" customWidth="1"/>
    <col min="15363" max="15363" width="4.7109375" style="270" customWidth="1"/>
    <col min="15364" max="15364" width="4.28515625" style="270" customWidth="1"/>
    <col min="15365" max="15365" width="12.7109375" style="270" customWidth="1"/>
    <col min="15366" max="15366" width="2.7109375" style="270" customWidth="1"/>
    <col min="15367" max="15367" width="7.7109375" style="270" customWidth="1"/>
    <col min="15368" max="15368" width="5.85546875" style="270" customWidth="1"/>
    <col min="15369" max="15369" width="1.7109375" style="270" customWidth="1"/>
    <col min="15370" max="15370" width="10.7109375" style="270" customWidth="1"/>
    <col min="15371" max="15371" width="1.7109375" style="270" customWidth="1"/>
    <col min="15372" max="15372" width="10.7109375" style="270" customWidth="1"/>
    <col min="15373" max="15373" width="1.7109375" style="270" customWidth="1"/>
    <col min="15374" max="15374" width="10.7109375" style="270" customWidth="1"/>
    <col min="15375" max="15375" width="1.7109375" style="270" customWidth="1"/>
    <col min="15376" max="15376" width="10.7109375" style="270" customWidth="1"/>
    <col min="15377" max="15377" width="1.7109375" style="270" customWidth="1"/>
    <col min="15378" max="15378" width="0" style="270" hidden="1" customWidth="1"/>
    <col min="15379" max="15379" width="8.7109375" style="270" customWidth="1"/>
    <col min="15380" max="15380" width="0" style="270" hidden="1" customWidth="1"/>
    <col min="15381" max="15616" width="9.140625" style="270"/>
    <col min="15617" max="15618" width="3.28515625" style="270" customWidth="1"/>
    <col min="15619" max="15619" width="4.7109375" style="270" customWidth="1"/>
    <col min="15620" max="15620" width="4.28515625" style="270" customWidth="1"/>
    <col min="15621" max="15621" width="12.7109375" style="270" customWidth="1"/>
    <col min="15622" max="15622" width="2.7109375" style="270" customWidth="1"/>
    <col min="15623" max="15623" width="7.7109375" style="270" customWidth="1"/>
    <col min="15624" max="15624" width="5.85546875" style="270" customWidth="1"/>
    <col min="15625" max="15625" width="1.7109375" style="270" customWidth="1"/>
    <col min="15626" max="15626" width="10.7109375" style="270" customWidth="1"/>
    <col min="15627" max="15627" width="1.7109375" style="270" customWidth="1"/>
    <col min="15628" max="15628" width="10.7109375" style="270" customWidth="1"/>
    <col min="15629" max="15629" width="1.7109375" style="270" customWidth="1"/>
    <col min="15630" max="15630" width="10.7109375" style="270" customWidth="1"/>
    <col min="15631" max="15631" width="1.7109375" style="270" customWidth="1"/>
    <col min="15632" max="15632" width="10.7109375" style="270" customWidth="1"/>
    <col min="15633" max="15633" width="1.7109375" style="270" customWidth="1"/>
    <col min="15634" max="15634" width="0" style="270" hidden="1" customWidth="1"/>
    <col min="15635" max="15635" width="8.7109375" style="270" customWidth="1"/>
    <col min="15636" max="15636" width="0" style="270" hidden="1" customWidth="1"/>
    <col min="15637" max="15872" width="9.140625" style="270"/>
    <col min="15873" max="15874" width="3.28515625" style="270" customWidth="1"/>
    <col min="15875" max="15875" width="4.7109375" style="270" customWidth="1"/>
    <col min="15876" max="15876" width="4.28515625" style="270" customWidth="1"/>
    <col min="15877" max="15877" width="12.7109375" style="270" customWidth="1"/>
    <col min="15878" max="15878" width="2.7109375" style="270" customWidth="1"/>
    <col min="15879" max="15879" width="7.7109375" style="270" customWidth="1"/>
    <col min="15880" max="15880" width="5.85546875" style="270" customWidth="1"/>
    <col min="15881" max="15881" width="1.7109375" style="270" customWidth="1"/>
    <col min="15882" max="15882" width="10.7109375" style="270" customWidth="1"/>
    <col min="15883" max="15883" width="1.7109375" style="270" customWidth="1"/>
    <col min="15884" max="15884" width="10.7109375" style="270" customWidth="1"/>
    <col min="15885" max="15885" width="1.7109375" style="270" customWidth="1"/>
    <col min="15886" max="15886" width="10.7109375" style="270" customWidth="1"/>
    <col min="15887" max="15887" width="1.7109375" style="270" customWidth="1"/>
    <col min="15888" max="15888" width="10.7109375" style="270" customWidth="1"/>
    <col min="15889" max="15889" width="1.7109375" style="270" customWidth="1"/>
    <col min="15890" max="15890" width="0" style="270" hidden="1" customWidth="1"/>
    <col min="15891" max="15891" width="8.7109375" style="270" customWidth="1"/>
    <col min="15892" max="15892" width="0" style="270" hidden="1" customWidth="1"/>
    <col min="15893" max="16128" width="9.140625" style="270"/>
    <col min="16129" max="16130" width="3.28515625" style="270" customWidth="1"/>
    <col min="16131" max="16131" width="4.7109375" style="270" customWidth="1"/>
    <col min="16132" max="16132" width="4.28515625" style="270" customWidth="1"/>
    <col min="16133" max="16133" width="12.7109375" style="270" customWidth="1"/>
    <col min="16134" max="16134" width="2.7109375" style="270" customWidth="1"/>
    <col min="16135" max="16135" width="7.7109375" style="270" customWidth="1"/>
    <col min="16136" max="16136" width="5.85546875" style="270" customWidth="1"/>
    <col min="16137" max="16137" width="1.7109375" style="270" customWidth="1"/>
    <col min="16138" max="16138" width="10.7109375" style="270" customWidth="1"/>
    <col min="16139" max="16139" width="1.7109375" style="270" customWidth="1"/>
    <col min="16140" max="16140" width="10.7109375" style="270" customWidth="1"/>
    <col min="16141" max="16141" width="1.7109375" style="270" customWidth="1"/>
    <col min="16142" max="16142" width="10.7109375" style="270" customWidth="1"/>
    <col min="16143" max="16143" width="1.7109375" style="270" customWidth="1"/>
    <col min="16144" max="16144" width="10.7109375" style="270" customWidth="1"/>
    <col min="16145" max="16145" width="1.7109375" style="270" customWidth="1"/>
    <col min="16146" max="16146" width="0" style="270" hidden="1" customWidth="1"/>
    <col min="16147" max="16147" width="8.7109375" style="270" customWidth="1"/>
    <col min="16148" max="16148" width="0" style="270" hidden="1" customWidth="1"/>
    <col min="16149" max="16384" width="9.140625" style="270"/>
  </cols>
  <sheetData>
    <row r="1" spans="1:20" s="141" customFormat="1" ht="27.75" customHeight="1">
      <c r="A1" s="138" t="str">
        <f>'[1]Week SetUp'!$A$6</f>
        <v>National Open C'ships 2013</v>
      </c>
      <c r="B1" s="138"/>
      <c r="C1" s="139"/>
      <c r="D1" s="139"/>
      <c r="E1" s="139"/>
      <c r="F1" s="139"/>
      <c r="G1" s="139"/>
      <c r="H1" s="139"/>
      <c r="I1" s="140"/>
      <c r="K1" s="142"/>
      <c r="L1" s="143"/>
      <c r="M1" s="140"/>
      <c r="N1" s="140" t="s">
        <v>0</v>
      </c>
      <c r="O1" s="140"/>
      <c r="P1" s="139"/>
      <c r="Q1" s="140"/>
    </row>
    <row r="2" spans="1:20" s="149" customFormat="1" ht="15.75">
      <c r="A2" s="144"/>
      <c r="B2" s="144"/>
      <c r="C2" s="144"/>
      <c r="D2" s="144"/>
      <c r="E2" s="145" t="s">
        <v>41</v>
      </c>
      <c r="F2" s="146"/>
      <c r="G2" s="147"/>
      <c r="H2" s="147"/>
      <c r="I2" s="148"/>
      <c r="J2" s="145" t="s">
        <v>2</v>
      </c>
      <c r="K2" s="142"/>
      <c r="L2" s="142"/>
      <c r="M2" s="148"/>
      <c r="N2" s="147"/>
      <c r="O2" s="148"/>
      <c r="P2" s="147"/>
      <c r="Q2" s="148"/>
    </row>
    <row r="3" spans="1:20" s="154" customFormat="1" ht="11.25" customHeight="1">
      <c r="A3" s="150" t="s">
        <v>3</v>
      </c>
      <c r="B3" s="150"/>
      <c r="C3" s="150"/>
      <c r="D3" s="150"/>
      <c r="E3" s="150"/>
      <c r="F3" s="150" t="s">
        <v>4</v>
      </c>
      <c r="G3" s="150"/>
      <c r="H3" s="150"/>
      <c r="I3" s="151"/>
      <c r="J3" s="152"/>
      <c r="K3" s="151"/>
      <c r="L3" s="150"/>
      <c r="M3" s="151"/>
      <c r="N3" s="150"/>
      <c r="O3" s="151"/>
      <c r="P3" s="150"/>
      <c r="Q3" s="153" t="s">
        <v>5</v>
      </c>
    </row>
    <row r="4" spans="1:20" s="161" customFormat="1" ht="11.25" customHeight="1" thickBot="1">
      <c r="A4" s="568">
        <f>'[1]Week SetUp'!$A$10</f>
        <v>41454</v>
      </c>
      <c r="B4" s="568"/>
      <c r="C4" s="568"/>
      <c r="D4" s="155"/>
      <c r="E4" s="155"/>
      <c r="F4" s="155" t="str">
        <f>'[1]Week SetUp'!$C$10</f>
        <v>Port of Spain, TRI</v>
      </c>
      <c r="G4" s="156"/>
      <c r="H4" s="155"/>
      <c r="I4" s="157"/>
      <c r="J4" s="158">
        <f>'[1]Week SetUp'!$D$10</f>
        <v>0</v>
      </c>
      <c r="K4" s="157"/>
      <c r="L4" s="159">
        <f>'[1]Week SetUp'!$A$12</f>
        <v>0</v>
      </c>
      <c r="M4" s="157"/>
      <c r="N4" s="155"/>
      <c r="O4" s="157"/>
      <c r="P4" s="155"/>
      <c r="Q4" s="160" t="str">
        <f>'[1]Week SetUp'!$E$10</f>
        <v>Edwin Chu For</v>
      </c>
    </row>
    <row r="5" spans="1:20" s="154" customFormat="1" ht="9">
      <c r="A5" s="162"/>
      <c r="B5" s="163" t="s">
        <v>6</v>
      </c>
      <c r="C5" s="163" t="s">
        <v>7</v>
      </c>
      <c r="D5" s="163" t="s">
        <v>8</v>
      </c>
      <c r="E5" s="164" t="s">
        <v>9</v>
      </c>
      <c r="F5" s="164" t="s">
        <v>10</v>
      </c>
      <c r="G5" s="164"/>
      <c r="H5" s="164" t="s">
        <v>11</v>
      </c>
      <c r="I5" s="164"/>
      <c r="J5" s="163" t="s">
        <v>12</v>
      </c>
      <c r="K5" s="165"/>
      <c r="L5" s="163" t="s">
        <v>13</v>
      </c>
      <c r="M5" s="165"/>
      <c r="N5" s="163" t="s">
        <v>14</v>
      </c>
      <c r="O5" s="165"/>
      <c r="P5" s="163" t="s">
        <v>15</v>
      </c>
      <c r="Q5" s="166"/>
    </row>
    <row r="6" spans="1:20" s="154" customFormat="1" ht="3.75" customHeight="1" thickBot="1">
      <c r="A6" s="167"/>
      <c r="B6" s="168"/>
      <c r="C6" s="169"/>
      <c r="D6" s="168"/>
      <c r="E6" s="170"/>
      <c r="F6" s="170"/>
      <c r="G6" s="171"/>
      <c r="H6" s="170"/>
      <c r="I6" s="172"/>
      <c r="J6" s="168"/>
      <c r="K6" s="172"/>
      <c r="L6" s="168"/>
      <c r="M6" s="172"/>
      <c r="N6" s="168"/>
      <c r="O6" s="172"/>
      <c r="P6" s="168"/>
      <c r="Q6" s="173"/>
    </row>
    <row r="7" spans="1:20" s="185" customFormat="1" ht="10.5" customHeight="1">
      <c r="A7" s="174">
        <v>1</v>
      </c>
      <c r="B7" s="175">
        <f>IF($D7="","",VLOOKUP($D7,'[1]Ladies Si Main Draw Prep'!$A$7:$P$38,15))</f>
        <v>0</v>
      </c>
      <c r="C7" s="175">
        <f>IF($D7="","",VLOOKUP($D7,'[1]Ladies Si Main Draw Prep'!$A$7:$P$38,16))</f>
        <v>0</v>
      </c>
      <c r="D7" s="176">
        <v>1</v>
      </c>
      <c r="E7" s="177" t="str">
        <f>UPPER(IF($D7="","",VLOOKUP($D7,'[1]Ladies Si Main Draw Prep'!$A$7:$P$38,2)))</f>
        <v>STAMPFLI</v>
      </c>
      <c r="F7" s="177" t="str">
        <f>IF($D7="","",VLOOKUP($D7,'[1]Ladies Si Main Draw Prep'!$A$7:$P$38,3))</f>
        <v>BREANA</v>
      </c>
      <c r="G7" s="177"/>
      <c r="H7" s="177">
        <f>IF($D7="","",VLOOKUP($D7,'[1]Ladies Si Main Draw Prep'!$A$7:$P$38,4))</f>
        <v>0</v>
      </c>
      <c r="I7" s="178"/>
      <c r="J7" s="179"/>
      <c r="K7" s="179"/>
      <c r="L7" s="179"/>
      <c r="M7" s="179"/>
      <c r="N7" s="180"/>
      <c r="O7" s="181"/>
      <c r="P7" s="182"/>
      <c r="Q7" s="183"/>
      <c r="R7" s="184"/>
      <c r="T7" s="186" t="str">
        <f>'[1]SetUp Officials'!P21</f>
        <v>Umpire</v>
      </c>
    </row>
    <row r="8" spans="1:20" s="185" customFormat="1" ht="9.6" customHeight="1">
      <c r="A8" s="187"/>
      <c r="B8" s="188"/>
      <c r="C8" s="188"/>
      <c r="D8" s="188"/>
      <c r="E8" s="179"/>
      <c r="F8" s="179"/>
      <c r="G8" s="189"/>
      <c r="H8" s="190" t="s">
        <v>16</v>
      </c>
      <c r="I8" s="191" t="s">
        <v>42</v>
      </c>
      <c r="J8" s="192" t="str">
        <f>UPPER(IF(OR(I8="a",I8="as"),E7,IF(OR(I8="b",I8="bs"),E9,)))</f>
        <v>STAMPFLI</v>
      </c>
      <c r="K8" s="192"/>
      <c r="L8" s="179"/>
      <c r="M8" s="179"/>
      <c r="N8" s="180"/>
      <c r="O8" s="181"/>
      <c r="P8" s="182"/>
      <c r="Q8" s="183"/>
      <c r="R8" s="184"/>
      <c r="T8" s="193" t="str">
        <f>'[1]SetUp Officials'!P22</f>
        <v/>
      </c>
    </row>
    <row r="9" spans="1:20" s="185" customFormat="1" ht="9.6" customHeight="1">
      <c r="A9" s="187">
        <v>2</v>
      </c>
      <c r="B9" s="175">
        <f>IF($D9="","",VLOOKUP($D9,'[1]Ladies Si Main Draw Prep'!$A$7:$P$38,15))</f>
        <v>0</v>
      </c>
      <c r="C9" s="175">
        <f>IF($D9="","",VLOOKUP($D9,'[1]Ladies Si Main Draw Prep'!$A$7:$P$38,16))</f>
        <v>0</v>
      </c>
      <c r="D9" s="176">
        <v>21</v>
      </c>
      <c r="E9" s="175" t="str">
        <f>UPPER(IF($D9="","",VLOOKUP($D9,'[1]Ladies Si Main Draw Prep'!$A$7:$P$38,2)))</f>
        <v>BYE</v>
      </c>
      <c r="F9" s="175">
        <f>IF($D9="","",VLOOKUP($D9,'[1]Ladies Si Main Draw Prep'!$A$7:$P$38,3))</f>
        <v>0</v>
      </c>
      <c r="G9" s="175"/>
      <c r="H9" s="175">
        <f>IF($D9="","",VLOOKUP($D9,'[1]Ladies Si Main Draw Prep'!$A$7:$P$38,4))</f>
        <v>0</v>
      </c>
      <c r="I9" s="194"/>
      <c r="J9" s="179"/>
      <c r="K9" s="195"/>
      <c r="L9" s="179"/>
      <c r="M9" s="179"/>
      <c r="N9" s="180"/>
      <c r="O9" s="181"/>
      <c r="P9" s="182"/>
      <c r="Q9" s="183"/>
      <c r="R9" s="184"/>
      <c r="T9" s="193" t="str">
        <f>'[1]SetUp Officials'!P23</f>
        <v/>
      </c>
    </row>
    <row r="10" spans="1:20" s="185" customFormat="1" ht="9.6" customHeight="1">
      <c r="A10" s="187"/>
      <c r="B10" s="188"/>
      <c r="C10" s="188"/>
      <c r="D10" s="196"/>
      <c r="E10" s="179"/>
      <c r="F10" s="179"/>
      <c r="G10" s="189"/>
      <c r="H10" s="179"/>
      <c r="I10" s="197"/>
      <c r="J10" s="190" t="s">
        <v>16</v>
      </c>
      <c r="K10" s="198"/>
      <c r="L10" s="192" t="str">
        <f>UPPER(IF(OR(K10="a",K10="as"),J8,IF(OR(K10="b",K10="bs"),J12,)))</f>
        <v/>
      </c>
      <c r="M10" s="199"/>
      <c r="N10" s="200"/>
      <c r="O10" s="200"/>
      <c r="P10" s="182"/>
      <c r="Q10" s="183"/>
      <c r="R10" s="184"/>
      <c r="T10" s="193" t="str">
        <f>'[1]SetUp Officials'!P24</f>
        <v/>
      </c>
    </row>
    <row r="11" spans="1:20" s="185" customFormat="1" ht="9.6" customHeight="1">
      <c r="A11" s="187">
        <v>3</v>
      </c>
      <c r="B11" s="175">
        <f>IF($D11="","",VLOOKUP($D11,'[1]Ladies Si Main Draw Prep'!$A$7:$P$38,15))</f>
        <v>0</v>
      </c>
      <c r="C11" s="175">
        <f>IF($D11="","",VLOOKUP($D11,'[1]Ladies Si Main Draw Prep'!$A$7:$P$38,16))</f>
        <v>0</v>
      </c>
      <c r="D11" s="176">
        <v>16</v>
      </c>
      <c r="E11" s="175" t="str">
        <f>UPPER(IF($D11="","",VLOOKUP($D11,'[1]Ladies Si Main Draw Prep'!$A$7:$P$38,2)))</f>
        <v>JOHNSTON</v>
      </c>
      <c r="F11" s="175" t="str">
        <f>IF($D11="","",VLOOKUP($D11,'[1]Ladies Si Main Draw Prep'!$A$7:$P$38,3))</f>
        <v>OLIVIA</v>
      </c>
      <c r="G11" s="175"/>
      <c r="H11" s="175">
        <f>IF($D11="","",VLOOKUP($D11,'[1]Ladies Si Main Draw Prep'!$A$7:$P$38,4))</f>
        <v>0</v>
      </c>
      <c r="I11" s="178"/>
      <c r="J11" s="179"/>
      <c r="K11" s="201"/>
      <c r="L11" s="179"/>
      <c r="M11" s="202"/>
      <c r="N11" s="200"/>
      <c r="O11" s="200"/>
      <c r="P11" s="182"/>
      <c r="Q11" s="183"/>
      <c r="R11" s="184"/>
      <c r="T11" s="193" t="str">
        <f>'[1]SetUp Officials'!P25</f>
        <v/>
      </c>
    </row>
    <row r="12" spans="1:20" s="185" customFormat="1" ht="9.6" customHeight="1">
      <c r="A12" s="187"/>
      <c r="B12" s="188"/>
      <c r="C12" s="188"/>
      <c r="D12" s="196"/>
      <c r="E12" s="179"/>
      <c r="F12" s="179"/>
      <c r="G12" s="189"/>
      <c r="H12" s="190" t="s">
        <v>16</v>
      </c>
      <c r="I12" s="191" t="s">
        <v>42</v>
      </c>
      <c r="J12" s="192" t="str">
        <f>UPPER(IF(OR(I12="a",I12="as"),E11,IF(OR(I12="b",I12="bs"),E13,)))</f>
        <v>JOHNSTON</v>
      </c>
      <c r="K12" s="203"/>
      <c r="L12" s="179"/>
      <c r="M12" s="202"/>
      <c r="N12" s="200"/>
      <c r="O12" s="200"/>
      <c r="P12" s="182"/>
      <c r="Q12" s="183"/>
      <c r="R12" s="184"/>
      <c r="T12" s="193" t="str">
        <f>'[1]SetUp Officials'!P26</f>
        <v/>
      </c>
    </row>
    <row r="13" spans="1:20" s="185" customFormat="1" ht="9.6" customHeight="1">
      <c r="A13" s="187">
        <v>4</v>
      </c>
      <c r="B13" s="175">
        <f>IF($D13="","",VLOOKUP($D13,'[1]Ladies Si Main Draw Prep'!$A$7:$P$38,15))</f>
        <v>0</v>
      </c>
      <c r="C13" s="175">
        <f>IF($D13="","",VLOOKUP($D13,'[1]Ladies Si Main Draw Prep'!$A$7:$P$38,16))</f>
        <v>0</v>
      </c>
      <c r="D13" s="176">
        <v>21</v>
      </c>
      <c r="E13" s="175" t="str">
        <f>UPPER(IF($D13="","",VLOOKUP($D13,'[1]Ladies Si Main Draw Prep'!$A$7:$P$38,2)))</f>
        <v>BYE</v>
      </c>
      <c r="F13" s="175">
        <f>IF($D13="","",VLOOKUP($D13,'[1]Ladies Si Main Draw Prep'!$A$7:$P$38,3))</f>
        <v>0</v>
      </c>
      <c r="G13" s="175"/>
      <c r="H13" s="175">
        <f>IF($D13="","",VLOOKUP($D13,'[1]Ladies Si Main Draw Prep'!$A$7:$P$38,4))</f>
        <v>0</v>
      </c>
      <c r="I13" s="204"/>
      <c r="J13" s="179"/>
      <c r="K13" s="179"/>
      <c r="L13" s="179"/>
      <c r="M13" s="202"/>
      <c r="N13" s="200"/>
      <c r="O13" s="200"/>
      <c r="P13" s="182"/>
      <c r="Q13" s="183"/>
      <c r="R13" s="184"/>
      <c r="T13" s="193" t="str">
        <f>'[1]SetUp Officials'!P27</f>
        <v/>
      </c>
    </row>
    <row r="14" spans="1:20" s="185" customFormat="1" ht="9.6" customHeight="1">
      <c r="A14" s="187"/>
      <c r="B14" s="188"/>
      <c r="C14" s="188"/>
      <c r="D14" s="196"/>
      <c r="E14" s="179"/>
      <c r="F14" s="179"/>
      <c r="G14" s="189"/>
      <c r="H14" s="205"/>
      <c r="I14" s="197"/>
      <c r="J14" s="179"/>
      <c r="K14" s="179"/>
      <c r="L14" s="190" t="s">
        <v>16</v>
      </c>
      <c r="M14" s="198"/>
      <c r="N14" s="192" t="str">
        <f>UPPER(IF(OR(M14="a",M14="as"),L10,IF(OR(M14="b",M14="bs"),L18,)))</f>
        <v/>
      </c>
      <c r="O14" s="199"/>
      <c r="P14" s="182"/>
      <c r="Q14" s="183"/>
      <c r="R14" s="184"/>
      <c r="T14" s="193" t="str">
        <f>'[1]SetUp Officials'!P28</f>
        <v/>
      </c>
    </row>
    <row r="15" spans="1:20" s="185" customFormat="1" ht="9.6" customHeight="1">
      <c r="A15" s="187">
        <v>5</v>
      </c>
      <c r="B15" s="175">
        <f>IF($D15="","",VLOOKUP($D15,'[1]Ladies Si Main Draw Prep'!$A$7:$P$38,15))</f>
        <v>0</v>
      </c>
      <c r="C15" s="175">
        <f>IF($D15="","",VLOOKUP($D15,'[1]Ladies Si Main Draw Prep'!$A$7:$P$38,16))</f>
        <v>0</v>
      </c>
      <c r="D15" s="176">
        <v>15</v>
      </c>
      <c r="E15" s="175" t="str">
        <f>UPPER(IF($D15="","",VLOOKUP($D15,'[1]Ladies Si Main Draw Prep'!$A$7:$P$38,2)))</f>
        <v>MARAJ</v>
      </c>
      <c r="F15" s="175" t="str">
        <f>IF($D15="","",VLOOKUP($D15,'[1]Ladies Si Main Draw Prep'!$A$7:$P$38,3))</f>
        <v>NALINI</v>
      </c>
      <c r="G15" s="175"/>
      <c r="H15" s="175">
        <f>IF($D15="","",VLOOKUP($D15,'[1]Ladies Si Main Draw Prep'!$A$7:$P$38,4))</f>
        <v>0</v>
      </c>
      <c r="I15" s="206"/>
      <c r="J15" s="179"/>
      <c r="K15" s="179"/>
      <c r="L15" s="179"/>
      <c r="M15" s="202"/>
      <c r="N15" s="179"/>
      <c r="O15" s="207"/>
      <c r="P15" s="180"/>
      <c r="Q15" s="181"/>
      <c r="R15" s="184"/>
      <c r="T15" s="193" t="str">
        <f>'[1]SetUp Officials'!P29</f>
        <v/>
      </c>
    </row>
    <row r="16" spans="1:20" s="185" customFormat="1" ht="9.6" customHeight="1" thickBot="1">
      <c r="A16" s="187"/>
      <c r="B16" s="188"/>
      <c r="C16" s="188"/>
      <c r="D16" s="196"/>
      <c r="E16" s="179"/>
      <c r="F16" s="179"/>
      <c r="G16" s="189"/>
      <c r="H16" s="190" t="s">
        <v>16</v>
      </c>
      <c r="I16" s="191" t="s">
        <v>43</v>
      </c>
      <c r="J16" s="192" t="str">
        <f>UPPER(IF(OR(I16="a",I16="as"),E15,IF(OR(I16="b",I16="bs"),E17,)))</f>
        <v>MARAJ</v>
      </c>
      <c r="K16" s="192"/>
      <c r="L16" s="179"/>
      <c r="M16" s="202"/>
      <c r="N16" s="180"/>
      <c r="O16" s="207"/>
      <c r="P16" s="180"/>
      <c r="Q16" s="181"/>
      <c r="R16" s="184"/>
      <c r="T16" s="208" t="str">
        <f>'[1]SetUp Officials'!P30</f>
        <v>None</v>
      </c>
    </row>
    <row r="17" spans="1:18" s="185" customFormat="1" ht="9.6" customHeight="1">
      <c r="A17" s="187">
        <v>6</v>
      </c>
      <c r="B17" s="175">
        <f>IF($D17="","",VLOOKUP($D17,'[1]Ladies Si Main Draw Prep'!$A$7:$P$38,15))</f>
        <v>0</v>
      </c>
      <c r="C17" s="175">
        <f>IF($D17="","",VLOOKUP($D17,'[1]Ladies Si Main Draw Prep'!$A$7:$P$38,16))</f>
        <v>0</v>
      </c>
      <c r="D17" s="176">
        <v>21</v>
      </c>
      <c r="E17" s="175" t="str">
        <f>UPPER(IF($D17="","",VLOOKUP($D17,'[1]Ladies Si Main Draw Prep'!$A$7:$P$38,2)))</f>
        <v>BYE</v>
      </c>
      <c r="F17" s="175">
        <f>IF($D17="","",VLOOKUP($D17,'[1]Ladies Si Main Draw Prep'!$A$7:$P$38,3))</f>
        <v>0</v>
      </c>
      <c r="G17" s="175"/>
      <c r="H17" s="175">
        <f>IF($D17="","",VLOOKUP($D17,'[1]Ladies Si Main Draw Prep'!$A$7:$P$38,4))</f>
        <v>0</v>
      </c>
      <c r="I17" s="194"/>
      <c r="J17" s="179"/>
      <c r="K17" s="195"/>
      <c r="L17" s="179"/>
      <c r="M17" s="202"/>
      <c r="N17" s="180"/>
      <c r="O17" s="207"/>
      <c r="P17" s="180"/>
      <c r="Q17" s="181"/>
      <c r="R17" s="184"/>
    </row>
    <row r="18" spans="1:18" s="185" customFormat="1" ht="9.6" customHeight="1">
      <c r="A18" s="187"/>
      <c r="B18" s="188"/>
      <c r="C18" s="188"/>
      <c r="D18" s="196"/>
      <c r="E18" s="179"/>
      <c r="F18" s="179"/>
      <c r="G18" s="189"/>
      <c r="H18" s="179"/>
      <c r="I18" s="197"/>
      <c r="J18" s="190" t="s">
        <v>16</v>
      </c>
      <c r="K18" s="198"/>
      <c r="L18" s="192" t="str">
        <f>UPPER(IF(OR(K18="a",K18="as"),J16,IF(OR(K18="b",K18="bs"),J20,)))</f>
        <v/>
      </c>
      <c r="M18" s="209"/>
      <c r="N18" s="180"/>
      <c r="O18" s="207"/>
      <c r="P18" s="180"/>
      <c r="Q18" s="181"/>
      <c r="R18" s="184"/>
    </row>
    <row r="19" spans="1:18" s="185" customFormat="1" ht="9.6" customHeight="1">
      <c r="A19" s="187">
        <v>7</v>
      </c>
      <c r="B19" s="175">
        <f>IF($D19="","",VLOOKUP($D19,'[1]Ladies Si Main Draw Prep'!$A$7:$P$38,15))</f>
        <v>0</v>
      </c>
      <c r="C19" s="175">
        <f>IF($D19="","",VLOOKUP($D19,'[1]Ladies Si Main Draw Prep'!$A$7:$P$38,16))</f>
        <v>0</v>
      </c>
      <c r="D19" s="176">
        <v>7</v>
      </c>
      <c r="E19" s="175" t="str">
        <f>UPPER(IF($D19="","",VLOOKUP($D19,'[1]Ladies Si Main Draw Prep'!$A$7:$P$38,2)))</f>
        <v>DEVENISH</v>
      </c>
      <c r="F19" s="175" t="str">
        <f>IF($D19="","",VLOOKUP($D19,'[1]Ladies Si Main Draw Prep'!$A$7:$P$38,3))</f>
        <v>DANIELLE</v>
      </c>
      <c r="G19" s="175"/>
      <c r="H19" s="175">
        <f>IF($D19="","",VLOOKUP($D19,'[1]Ladies Si Main Draw Prep'!$A$7:$P$38,4))</f>
        <v>0</v>
      </c>
      <c r="I19" s="178"/>
      <c r="J19" s="179"/>
      <c r="K19" s="201"/>
      <c r="L19" s="179"/>
      <c r="M19" s="200"/>
      <c r="N19" s="180"/>
      <c r="O19" s="207"/>
      <c r="P19" s="180"/>
      <c r="Q19" s="181"/>
      <c r="R19" s="184"/>
    </row>
    <row r="20" spans="1:18" s="185" customFormat="1" ht="9.6" customHeight="1">
      <c r="A20" s="187"/>
      <c r="B20" s="188"/>
      <c r="C20" s="188"/>
      <c r="D20" s="188"/>
      <c r="E20" s="179"/>
      <c r="F20" s="179"/>
      <c r="G20" s="189"/>
      <c r="H20" s="190" t="s">
        <v>16</v>
      </c>
      <c r="I20" s="191" t="s">
        <v>43</v>
      </c>
      <c r="J20" s="192" t="str">
        <f>UPPER(IF(OR(I20="a",I20="as"),E19,IF(OR(I20="b",I20="bs"),E21,)))</f>
        <v>DEVENISH</v>
      </c>
      <c r="K20" s="203"/>
      <c r="L20" s="179"/>
      <c r="M20" s="200"/>
      <c r="N20" s="180"/>
      <c r="O20" s="207"/>
      <c r="P20" s="180"/>
      <c r="Q20" s="181"/>
      <c r="R20" s="184"/>
    </row>
    <row r="21" spans="1:18" s="185" customFormat="1" ht="9.6" customHeight="1">
      <c r="A21" s="174">
        <v>8</v>
      </c>
      <c r="B21" s="175">
        <f>IF($D21="","",VLOOKUP($D21,'[1]Ladies Si Main Draw Prep'!$A$7:$P$38,15))</f>
        <v>0</v>
      </c>
      <c r="C21" s="175">
        <f>IF($D21="","",VLOOKUP($D21,'[1]Ladies Si Main Draw Prep'!$A$7:$P$38,16))</f>
        <v>0</v>
      </c>
      <c r="D21" s="176">
        <v>21</v>
      </c>
      <c r="E21" s="177" t="str">
        <f>UPPER(IF($D21="","",VLOOKUP($D21,'[1]Ladies Si Main Draw Prep'!$A$7:$P$38,2)))</f>
        <v>BYE</v>
      </c>
      <c r="F21" s="177">
        <f>IF($D21="","",VLOOKUP($D21,'[1]Ladies Si Main Draw Prep'!$A$7:$P$38,3))</f>
        <v>0</v>
      </c>
      <c r="G21" s="177"/>
      <c r="H21" s="177">
        <f>IF($D21="","",VLOOKUP($D21,'[1]Ladies Si Main Draw Prep'!$A$7:$P$38,4))</f>
        <v>0</v>
      </c>
      <c r="I21" s="204"/>
      <c r="J21" s="179"/>
      <c r="K21" s="179"/>
      <c r="L21" s="179"/>
      <c r="M21" s="200"/>
      <c r="N21" s="180"/>
      <c r="O21" s="207"/>
      <c r="P21" s="180"/>
      <c r="Q21" s="181"/>
      <c r="R21" s="184"/>
    </row>
    <row r="22" spans="1:18" s="185" customFormat="1" ht="9.6" customHeight="1">
      <c r="A22" s="187"/>
      <c r="B22" s="188"/>
      <c r="C22" s="188"/>
      <c r="D22" s="188"/>
      <c r="E22" s="205"/>
      <c r="F22" s="205"/>
      <c r="G22" s="210"/>
      <c r="H22" s="205"/>
      <c r="I22" s="197"/>
      <c r="J22" s="179"/>
      <c r="K22" s="179"/>
      <c r="L22" s="179"/>
      <c r="M22" s="200"/>
      <c r="N22" s="190" t="s">
        <v>16</v>
      </c>
      <c r="O22" s="198"/>
      <c r="P22" s="192" t="str">
        <f>UPPER(IF(OR(O22="a",O22="as"),N14,IF(OR(O22="b",O22="bs"),N30,)))</f>
        <v/>
      </c>
      <c r="Q22" s="211"/>
      <c r="R22" s="184"/>
    </row>
    <row r="23" spans="1:18" s="185" customFormat="1" ht="9.6" customHeight="1">
      <c r="A23" s="174">
        <v>9</v>
      </c>
      <c r="B23" s="175">
        <f>IF($D23="","",VLOOKUP($D23,'[1]Ladies Si Main Draw Prep'!$A$7:$P$38,15))</f>
        <v>0</v>
      </c>
      <c r="C23" s="175">
        <f>IF($D23="","",VLOOKUP($D23,'[1]Ladies Si Main Draw Prep'!$A$7:$P$38,16))</f>
        <v>0</v>
      </c>
      <c r="D23" s="176">
        <v>4</v>
      </c>
      <c r="E23" s="177" t="str">
        <f>UPPER(IF($D23="","",VLOOKUP($D23,'[1]Ladies Si Main Draw Prep'!$A$7:$P$38,2)))</f>
        <v>MILLINGTON</v>
      </c>
      <c r="F23" s="177" t="str">
        <f>IF($D23="","",VLOOKUP($D23,'[1]Ladies Si Main Draw Prep'!$A$7:$P$38,3))</f>
        <v>SHANIA</v>
      </c>
      <c r="G23" s="177"/>
      <c r="H23" s="177">
        <f>IF($D23="","",VLOOKUP($D23,'[1]Ladies Si Main Draw Prep'!$A$7:$P$38,4))</f>
        <v>0</v>
      </c>
      <c r="I23" s="178"/>
      <c r="J23" s="179"/>
      <c r="K23" s="179"/>
      <c r="L23" s="179"/>
      <c r="M23" s="200"/>
      <c r="N23" s="180"/>
      <c r="O23" s="207"/>
      <c r="P23" s="179"/>
      <c r="Q23" s="207"/>
      <c r="R23" s="184"/>
    </row>
    <row r="24" spans="1:18" s="185" customFormat="1" ht="9.6" customHeight="1">
      <c r="A24" s="187"/>
      <c r="B24" s="188"/>
      <c r="C24" s="188"/>
      <c r="D24" s="188"/>
      <c r="E24" s="179"/>
      <c r="F24" s="179"/>
      <c r="G24" s="189"/>
      <c r="H24" s="190" t="s">
        <v>16</v>
      </c>
      <c r="I24" s="191" t="s">
        <v>42</v>
      </c>
      <c r="J24" s="192" t="str">
        <f>UPPER(IF(OR(I24="a",I24="as"),E23,IF(OR(I24="b",I24="bs"),E25,)))</f>
        <v>MILLINGTON</v>
      </c>
      <c r="K24" s="192"/>
      <c r="L24" s="179"/>
      <c r="M24" s="200"/>
      <c r="N24" s="180"/>
      <c r="O24" s="207"/>
      <c r="P24" s="180"/>
      <c r="Q24" s="207"/>
      <c r="R24" s="184"/>
    </row>
    <row r="25" spans="1:18" s="185" customFormat="1" ht="9.6" customHeight="1">
      <c r="A25" s="187">
        <v>10</v>
      </c>
      <c r="B25" s="175">
        <f>IF($D25="","",VLOOKUP($D25,'[1]Ladies Si Main Draw Prep'!$A$7:$P$38,15))</f>
        <v>0</v>
      </c>
      <c r="C25" s="175">
        <f>IF($D25="","",VLOOKUP($D25,'[1]Ladies Si Main Draw Prep'!$A$7:$P$38,16))</f>
        <v>0</v>
      </c>
      <c r="D25" s="176">
        <v>21</v>
      </c>
      <c r="E25" s="175" t="str">
        <f>UPPER(IF($D25="","",VLOOKUP($D25,'[1]Ladies Si Main Draw Prep'!$A$7:$P$38,2)))</f>
        <v>BYE</v>
      </c>
      <c r="F25" s="175">
        <f>IF($D25="","",VLOOKUP($D25,'[1]Ladies Si Main Draw Prep'!$A$7:$P$38,3))</f>
        <v>0</v>
      </c>
      <c r="G25" s="175"/>
      <c r="H25" s="175">
        <f>IF($D25="","",VLOOKUP($D25,'[1]Ladies Si Main Draw Prep'!$A$7:$P$38,4))</f>
        <v>0</v>
      </c>
      <c r="I25" s="194"/>
      <c r="J25" s="179"/>
      <c r="K25" s="195"/>
      <c r="L25" s="179"/>
      <c r="M25" s="200"/>
      <c r="N25" s="180"/>
      <c r="O25" s="207"/>
      <c r="P25" s="180"/>
      <c r="Q25" s="207"/>
      <c r="R25" s="184"/>
    </row>
    <row r="26" spans="1:18" s="185" customFormat="1" ht="9.6" customHeight="1">
      <c r="A26" s="187"/>
      <c r="B26" s="188"/>
      <c r="C26" s="188"/>
      <c r="D26" s="196"/>
      <c r="E26" s="179"/>
      <c r="F26" s="179"/>
      <c r="G26" s="189"/>
      <c r="H26" s="179"/>
      <c r="I26" s="197"/>
      <c r="J26" s="190" t="s">
        <v>16</v>
      </c>
      <c r="K26" s="198"/>
      <c r="L26" s="192" t="str">
        <f>UPPER(IF(OR(K26="a",K26="as"),J24,IF(OR(K26="b",K26="bs"),J28,)))</f>
        <v/>
      </c>
      <c r="M26" s="199"/>
      <c r="N26" s="180"/>
      <c r="O26" s="207"/>
      <c r="P26" s="180"/>
      <c r="Q26" s="207"/>
      <c r="R26" s="184"/>
    </row>
    <row r="27" spans="1:18" s="185" customFormat="1" ht="9.6" customHeight="1">
      <c r="A27" s="187">
        <v>11</v>
      </c>
      <c r="B27" s="175">
        <f>IF($D27="","",VLOOKUP($D27,'[1]Ladies Si Main Draw Prep'!$A$7:$P$38,15))</f>
        <v>0</v>
      </c>
      <c r="C27" s="175">
        <f>IF($D27="","",VLOOKUP($D27,'[1]Ladies Si Main Draw Prep'!$A$7:$P$38,16))</f>
        <v>0</v>
      </c>
      <c r="D27" s="176">
        <v>8</v>
      </c>
      <c r="E27" s="175" t="str">
        <f>UPPER(IF($D27="","",VLOOKUP($D27,'[1]Ladies Si Main Draw Prep'!$A$7:$P$38,2)))</f>
        <v>MOHAMMED</v>
      </c>
      <c r="F27" s="175" t="str">
        <f>IF($D27="","",VLOOKUP($D27,'[1]Ladies Si Main Draw Prep'!$A$7:$P$38,3))</f>
        <v>FARISHA</v>
      </c>
      <c r="G27" s="175"/>
      <c r="H27" s="175">
        <f>IF($D27="","",VLOOKUP($D27,'[1]Ladies Si Main Draw Prep'!$A$7:$P$38,4))</f>
        <v>0</v>
      </c>
      <c r="I27" s="178"/>
      <c r="J27" s="179"/>
      <c r="K27" s="201"/>
      <c r="L27" s="179"/>
      <c r="M27" s="202"/>
      <c r="N27" s="180"/>
      <c r="O27" s="207"/>
      <c r="P27" s="180"/>
      <c r="Q27" s="207"/>
      <c r="R27" s="184"/>
    </row>
    <row r="28" spans="1:18" s="185" customFormat="1" ht="9.6" customHeight="1">
      <c r="A28" s="174"/>
      <c r="B28" s="188"/>
      <c r="C28" s="188"/>
      <c r="D28" s="196"/>
      <c r="E28" s="179"/>
      <c r="F28" s="179"/>
      <c r="G28" s="189"/>
      <c r="H28" s="190" t="s">
        <v>16</v>
      </c>
      <c r="I28" s="191" t="s">
        <v>42</v>
      </c>
      <c r="J28" s="192" t="str">
        <f>UPPER(IF(OR(I28="a",I28="as"),E27,IF(OR(I28="b",I28="bs"),E29,)))</f>
        <v>MOHAMMED</v>
      </c>
      <c r="K28" s="203"/>
      <c r="L28" s="179"/>
      <c r="M28" s="202"/>
      <c r="N28" s="180"/>
      <c r="O28" s="207"/>
      <c r="P28" s="180"/>
      <c r="Q28" s="207"/>
      <c r="R28" s="184"/>
    </row>
    <row r="29" spans="1:18" s="185" customFormat="1" ht="9.6" customHeight="1">
      <c r="A29" s="187">
        <v>12</v>
      </c>
      <c r="B29" s="175">
        <f>IF($D29="","",VLOOKUP($D29,'[1]Ladies Si Main Draw Prep'!$A$7:$P$38,15))</f>
        <v>0</v>
      </c>
      <c r="C29" s="175">
        <f>IF($D29="","",VLOOKUP($D29,'[1]Ladies Si Main Draw Prep'!$A$7:$P$38,16))</f>
        <v>0</v>
      </c>
      <c r="D29" s="176">
        <v>21</v>
      </c>
      <c r="E29" s="175" t="str">
        <f>UPPER(IF($D29="","",VLOOKUP($D29,'[1]Ladies Si Main Draw Prep'!$A$7:$P$38,2)))</f>
        <v>BYE</v>
      </c>
      <c r="F29" s="175">
        <f>IF($D29="","",VLOOKUP($D29,'[1]Ladies Si Main Draw Prep'!$A$7:$P$38,3))</f>
        <v>0</v>
      </c>
      <c r="G29" s="175"/>
      <c r="H29" s="175">
        <f>IF($D29="","",VLOOKUP($D29,'[1]Ladies Si Main Draw Prep'!$A$7:$P$38,4))</f>
        <v>0</v>
      </c>
      <c r="I29" s="204"/>
      <c r="J29" s="179"/>
      <c r="K29" s="179"/>
      <c r="L29" s="179"/>
      <c r="M29" s="202"/>
      <c r="N29" s="180"/>
      <c r="O29" s="207"/>
      <c r="P29" s="180"/>
      <c r="Q29" s="207"/>
      <c r="R29" s="184"/>
    </row>
    <row r="30" spans="1:18" s="185" customFormat="1" ht="9.6" customHeight="1">
      <c r="A30" s="187"/>
      <c r="B30" s="188"/>
      <c r="C30" s="188"/>
      <c r="D30" s="196"/>
      <c r="E30" s="179"/>
      <c r="F30" s="179"/>
      <c r="G30" s="189"/>
      <c r="H30" s="205"/>
      <c r="I30" s="197"/>
      <c r="J30" s="179"/>
      <c r="K30" s="179"/>
      <c r="L30" s="190" t="s">
        <v>16</v>
      </c>
      <c r="M30" s="198"/>
      <c r="N30" s="192" t="str">
        <f>UPPER(IF(OR(M30="a",M30="as"),L26,IF(OR(M30="b",M30="bs"),L34,)))</f>
        <v/>
      </c>
      <c r="O30" s="212"/>
      <c r="P30" s="180"/>
      <c r="Q30" s="207"/>
      <c r="R30" s="184"/>
    </row>
    <row r="31" spans="1:18" s="185" customFormat="1" ht="9.6" customHeight="1">
      <c r="A31" s="187">
        <v>13</v>
      </c>
      <c r="B31" s="175">
        <f>IF($D31="","",VLOOKUP($D31,'[1]Ladies Si Main Draw Prep'!$A$7:$P$38,15))</f>
        <v>0</v>
      </c>
      <c r="C31" s="175">
        <f>IF($D31="","",VLOOKUP($D31,'[1]Ladies Si Main Draw Prep'!$A$7:$P$38,16))</f>
        <v>0</v>
      </c>
      <c r="D31" s="176">
        <v>6</v>
      </c>
      <c r="E31" s="175" t="str">
        <f>UPPER(IF($D31="","",VLOOKUP($D31,'[1]Ladies Si Main Draw Prep'!$A$7:$P$38,2)))</f>
        <v>RAMSUMAIRE</v>
      </c>
      <c r="F31" s="175" t="str">
        <f>IF($D31="","",VLOOKUP($D31,'[1]Ladies Si Main Draw Prep'!$A$7:$P$38,3))</f>
        <v>CELINE</v>
      </c>
      <c r="G31" s="175"/>
      <c r="H31" s="175">
        <f>IF($D31="","",VLOOKUP($D31,'[1]Ladies Si Main Draw Prep'!$A$7:$P$38,4))</f>
        <v>0</v>
      </c>
      <c r="I31" s="206"/>
      <c r="J31" s="179"/>
      <c r="K31" s="179"/>
      <c r="L31" s="179"/>
      <c r="M31" s="202"/>
      <c r="N31" s="179"/>
      <c r="O31" s="181"/>
      <c r="P31" s="180"/>
      <c r="Q31" s="207"/>
      <c r="R31" s="184"/>
    </row>
    <row r="32" spans="1:18" s="185" customFormat="1" ht="9.6" customHeight="1">
      <c r="A32" s="187"/>
      <c r="B32" s="188"/>
      <c r="C32" s="188"/>
      <c r="D32" s="196"/>
      <c r="E32" s="179"/>
      <c r="F32" s="179"/>
      <c r="G32" s="189"/>
      <c r="H32" s="190" t="s">
        <v>16</v>
      </c>
      <c r="I32" s="191" t="s">
        <v>43</v>
      </c>
      <c r="J32" s="192" t="str">
        <f>UPPER(IF(OR(I32="a",I32="as"),E31,IF(OR(I32="b",I32="bs"),E33,)))</f>
        <v>RAMSUMAIRE</v>
      </c>
      <c r="K32" s="192"/>
      <c r="L32" s="179"/>
      <c r="M32" s="202"/>
      <c r="N32" s="180"/>
      <c r="O32" s="181"/>
      <c r="P32" s="180"/>
      <c r="Q32" s="207"/>
      <c r="R32" s="184"/>
    </row>
    <row r="33" spans="1:18" s="185" customFormat="1" ht="9.6" customHeight="1">
      <c r="A33" s="187">
        <v>14</v>
      </c>
      <c r="B33" s="175">
        <f>IF($D33="","",VLOOKUP($D33,'[1]Ladies Si Main Draw Prep'!$A$7:$P$38,15))</f>
        <v>0</v>
      </c>
      <c r="C33" s="175">
        <f>IF($D33="","",VLOOKUP($D33,'[1]Ladies Si Main Draw Prep'!$A$7:$P$38,16))</f>
        <v>0</v>
      </c>
      <c r="D33" s="176">
        <v>21</v>
      </c>
      <c r="E33" s="175" t="str">
        <f>UPPER(IF($D33="","",VLOOKUP($D33,'[1]Ladies Si Main Draw Prep'!$A$7:$P$38,2)))</f>
        <v>BYE</v>
      </c>
      <c r="F33" s="175">
        <f>IF($D33="","",VLOOKUP($D33,'[1]Ladies Si Main Draw Prep'!$A$7:$P$38,3))</f>
        <v>0</v>
      </c>
      <c r="G33" s="175"/>
      <c r="H33" s="175">
        <f>IF($D33="","",VLOOKUP($D33,'[1]Ladies Si Main Draw Prep'!$A$7:$P$38,4))</f>
        <v>0</v>
      </c>
      <c r="I33" s="194"/>
      <c r="J33" s="179"/>
      <c r="K33" s="195"/>
      <c r="L33" s="179"/>
      <c r="M33" s="202"/>
      <c r="N33" s="180"/>
      <c r="O33" s="181"/>
      <c r="P33" s="180"/>
      <c r="Q33" s="207"/>
      <c r="R33" s="184"/>
    </row>
    <row r="34" spans="1:18" s="185" customFormat="1" ht="9.6" customHeight="1">
      <c r="A34" s="187"/>
      <c r="B34" s="188"/>
      <c r="C34" s="188"/>
      <c r="D34" s="196"/>
      <c r="E34" s="179"/>
      <c r="F34" s="179"/>
      <c r="G34" s="189"/>
      <c r="H34" s="179"/>
      <c r="I34" s="197"/>
      <c r="J34" s="190" t="s">
        <v>16</v>
      </c>
      <c r="K34" s="198"/>
      <c r="L34" s="192" t="str">
        <f>UPPER(IF(OR(K34="a",K34="as"),J32,IF(OR(K34="b",K34="bs"),J36,)))</f>
        <v/>
      </c>
      <c r="M34" s="209"/>
      <c r="N34" s="180"/>
      <c r="O34" s="181"/>
      <c r="P34" s="180"/>
      <c r="Q34" s="207"/>
      <c r="R34" s="184"/>
    </row>
    <row r="35" spans="1:18" s="185" customFormat="1" ht="9.6" customHeight="1">
      <c r="A35" s="187">
        <v>15</v>
      </c>
      <c r="B35" s="175">
        <f>IF($D35="","",VLOOKUP($D35,'[1]Ladies Si Main Draw Prep'!$A$7:$P$38,15))</f>
        <v>0</v>
      </c>
      <c r="C35" s="175">
        <f>IF($D35="","",VLOOKUP($D35,'[1]Ladies Si Main Draw Prep'!$A$7:$P$38,16))</f>
        <v>0</v>
      </c>
      <c r="D35" s="176">
        <v>19</v>
      </c>
      <c r="E35" s="175" t="str">
        <f>UPPER(IF($D35="","",VLOOKUP($D35,'[1]Ladies Si Main Draw Prep'!$A$7:$P$38,2)))</f>
        <v>KING</v>
      </c>
      <c r="F35" s="175" t="str">
        <f>IF($D35="","",VLOOKUP($D35,'[1]Ladies Si Main Draw Prep'!$A$7:$P$38,3))</f>
        <v>ANYA</v>
      </c>
      <c r="G35" s="175"/>
      <c r="H35" s="175">
        <f>IF($D35="","",VLOOKUP($D35,'[1]Ladies Si Main Draw Prep'!$A$7:$P$38,4))</f>
        <v>0</v>
      </c>
      <c r="I35" s="178"/>
      <c r="J35" s="179"/>
      <c r="K35" s="201"/>
      <c r="L35" s="179"/>
      <c r="M35" s="200"/>
      <c r="N35" s="180"/>
      <c r="O35" s="181"/>
      <c r="P35" s="180"/>
      <c r="Q35" s="207"/>
      <c r="R35" s="184"/>
    </row>
    <row r="36" spans="1:18" s="185" customFormat="1" ht="9.6" customHeight="1">
      <c r="A36" s="187"/>
      <c r="B36" s="188"/>
      <c r="C36" s="188"/>
      <c r="D36" s="188"/>
      <c r="E36" s="179"/>
      <c r="F36" s="179"/>
      <c r="G36" s="189"/>
      <c r="H36" s="190" t="s">
        <v>16</v>
      </c>
      <c r="I36" s="191"/>
      <c r="J36" s="192" t="str">
        <f>UPPER(IF(OR(I36="a",I36="as"),E35,IF(OR(I36="b",I36="bs"),E37,)))</f>
        <v/>
      </c>
      <c r="K36" s="203"/>
      <c r="L36" s="179"/>
      <c r="M36" s="200"/>
      <c r="N36" s="180"/>
      <c r="O36" s="181"/>
      <c r="P36" s="180"/>
      <c r="Q36" s="207"/>
      <c r="R36" s="184"/>
    </row>
    <row r="37" spans="1:18" s="185" customFormat="1" ht="9.6" customHeight="1">
      <c r="A37" s="174">
        <v>16</v>
      </c>
      <c r="B37" s="175">
        <f>IF($D37="","",VLOOKUP($D37,'[1]Ladies Si Main Draw Prep'!$A$7:$P$38,15))</f>
        <v>0</v>
      </c>
      <c r="C37" s="175">
        <f>IF($D37="","",VLOOKUP($D37,'[1]Ladies Si Main Draw Prep'!$A$7:$P$38,16))</f>
        <v>0</v>
      </c>
      <c r="D37" s="176">
        <v>5</v>
      </c>
      <c r="E37" s="177" t="str">
        <f>UPPER(IF($D37="","",VLOOKUP($D37,'[1]Ladies Si Main Draw Prep'!$A$7:$P$38,2)))</f>
        <v>SOO PING CHOW</v>
      </c>
      <c r="F37" s="177" t="str">
        <f>IF($D37="","",VLOOKUP($D37,'[1]Ladies Si Main Draw Prep'!$A$7:$P$38,3))</f>
        <v>AMANDA</v>
      </c>
      <c r="G37" s="177"/>
      <c r="H37" s="177">
        <f>IF($D37="","",VLOOKUP($D37,'[1]Ladies Si Main Draw Prep'!$A$7:$P$38,4))</f>
        <v>0</v>
      </c>
      <c r="I37" s="204"/>
      <c r="J37" s="179"/>
      <c r="K37" s="179"/>
      <c r="L37" s="179"/>
      <c r="M37" s="200"/>
      <c r="N37" s="181"/>
      <c r="O37" s="181"/>
      <c r="P37" s="180"/>
      <c r="Q37" s="207"/>
      <c r="R37" s="184"/>
    </row>
    <row r="38" spans="1:18" s="185" customFormat="1" ht="9.6" customHeight="1">
      <c r="A38" s="187"/>
      <c r="B38" s="188"/>
      <c r="C38" s="188"/>
      <c r="D38" s="188"/>
      <c r="E38" s="179"/>
      <c r="F38" s="179"/>
      <c r="G38" s="189"/>
      <c r="H38" s="179"/>
      <c r="I38" s="197"/>
      <c r="J38" s="179"/>
      <c r="K38" s="179"/>
      <c r="L38" s="179"/>
      <c r="M38" s="200"/>
      <c r="N38" s="213" t="s">
        <v>17</v>
      </c>
      <c r="O38" s="214"/>
      <c r="P38" s="192" t="str">
        <f>UPPER(IF(OR(O39="a",O39="as"),P22,IF(OR(O39="b",O39="bs"),P54,)))</f>
        <v/>
      </c>
      <c r="Q38" s="215"/>
      <c r="R38" s="184"/>
    </row>
    <row r="39" spans="1:18" s="185" customFormat="1" ht="9.6" customHeight="1">
      <c r="A39" s="174">
        <v>17</v>
      </c>
      <c r="B39" s="175">
        <f>IF($D39="","",VLOOKUP($D39,'[1]Ladies Si Main Draw Prep'!$A$7:$P$38,15))</f>
        <v>0</v>
      </c>
      <c r="C39" s="175">
        <f>IF($D39="","",VLOOKUP($D39,'[1]Ladies Si Main Draw Prep'!$A$7:$P$38,16))</f>
        <v>0</v>
      </c>
      <c r="D39" s="176">
        <v>14</v>
      </c>
      <c r="E39" s="177" t="str">
        <f>UPPER(IF($D39="","",VLOOKUP($D39,'[1]Ladies Si Main Draw Prep'!$A$7:$P$38,2)))</f>
        <v>JAIKARAN</v>
      </c>
      <c r="F39" s="177" t="str">
        <f>IF($D39="","",VLOOKUP($D39,'[1]Ladies Si Main Draw Prep'!$A$7:$P$38,3))</f>
        <v>SATI</v>
      </c>
      <c r="G39" s="177"/>
      <c r="H39" s="177">
        <f>IF($D39="","",VLOOKUP($D39,'[1]Ladies Si Main Draw Prep'!$A$7:$P$38,4))</f>
        <v>0</v>
      </c>
      <c r="I39" s="178"/>
      <c r="J39" s="179"/>
      <c r="K39" s="179"/>
      <c r="L39" s="179"/>
      <c r="M39" s="200"/>
      <c r="N39" s="190" t="s">
        <v>16</v>
      </c>
      <c r="O39" s="216"/>
      <c r="P39" s="179"/>
      <c r="Q39" s="207"/>
      <c r="R39" s="184"/>
    </row>
    <row r="40" spans="1:18" s="185" customFormat="1" ht="9.6" customHeight="1">
      <c r="A40" s="187"/>
      <c r="B40" s="188"/>
      <c r="C40" s="188"/>
      <c r="D40" s="188"/>
      <c r="E40" s="179"/>
      <c r="F40" s="179"/>
      <c r="G40" s="189"/>
      <c r="H40" s="190" t="s">
        <v>16</v>
      </c>
      <c r="I40" s="191"/>
      <c r="J40" s="192" t="str">
        <f>UPPER(IF(OR(I40="a",I40="as"),E39,IF(OR(I40="b",I40="bs"),E41,)))</f>
        <v/>
      </c>
      <c r="K40" s="192"/>
      <c r="L40" s="179"/>
      <c r="M40" s="200"/>
      <c r="N40" s="180"/>
      <c r="O40" s="181"/>
      <c r="P40" s="180"/>
      <c r="Q40" s="207"/>
      <c r="R40" s="184"/>
    </row>
    <row r="41" spans="1:18" s="185" customFormat="1" ht="9.6" customHeight="1">
      <c r="A41" s="187">
        <v>18</v>
      </c>
      <c r="B41" s="175">
        <f>IF($D41="","",VLOOKUP($D41,'[1]Ladies Si Main Draw Prep'!$A$7:$P$38,15))</f>
        <v>0</v>
      </c>
      <c r="C41" s="175">
        <f>IF($D41="","",VLOOKUP($D41,'[1]Ladies Si Main Draw Prep'!$A$7:$P$38,16))</f>
        <v>0</v>
      </c>
      <c r="D41" s="176">
        <v>18</v>
      </c>
      <c r="E41" s="175" t="str">
        <f>UPPER(IF($D41="","",VLOOKUP($D41,'[1]Ladies Si Main Draw Prep'!$A$7:$P$38,2)))</f>
        <v>ARJOON</v>
      </c>
      <c r="F41" s="175" t="str">
        <f>IF($D41="","",VLOOKUP($D41,'[1]Ladies Si Main Draw Prep'!$A$7:$P$38,3))</f>
        <v>SHERISSE</v>
      </c>
      <c r="G41" s="175"/>
      <c r="H41" s="175">
        <f>IF($D41="","",VLOOKUP($D41,'[1]Ladies Si Main Draw Prep'!$A$7:$P$38,4))</f>
        <v>0</v>
      </c>
      <c r="I41" s="194"/>
      <c r="J41" s="179"/>
      <c r="K41" s="195"/>
      <c r="L41" s="179"/>
      <c r="M41" s="200"/>
      <c r="N41" s="180"/>
      <c r="O41" s="181"/>
      <c r="P41" s="180"/>
      <c r="Q41" s="207"/>
      <c r="R41" s="184"/>
    </row>
    <row r="42" spans="1:18" s="185" customFormat="1" ht="9.6" customHeight="1">
      <c r="A42" s="187"/>
      <c r="B42" s="188"/>
      <c r="C42" s="188"/>
      <c r="D42" s="196"/>
      <c r="E42" s="179"/>
      <c r="F42" s="179"/>
      <c r="G42" s="189"/>
      <c r="H42" s="179"/>
      <c r="I42" s="197"/>
      <c r="J42" s="190" t="s">
        <v>16</v>
      </c>
      <c r="K42" s="198"/>
      <c r="L42" s="192" t="str">
        <f>UPPER(IF(OR(K42="a",K42="as"),J40,IF(OR(K42="b",K42="bs"),J44,)))</f>
        <v/>
      </c>
      <c r="M42" s="199"/>
      <c r="N42" s="180"/>
      <c r="O42" s="181"/>
      <c r="P42" s="180"/>
      <c r="Q42" s="207"/>
      <c r="R42" s="184"/>
    </row>
    <row r="43" spans="1:18" s="185" customFormat="1" ht="9.6" customHeight="1">
      <c r="A43" s="187">
        <v>19</v>
      </c>
      <c r="B43" s="175">
        <f>IF($D43="","",VLOOKUP($D43,'[1]Ladies Si Main Draw Prep'!$A$7:$P$38,15))</f>
        <v>0</v>
      </c>
      <c r="C43" s="175">
        <f>IF($D43="","",VLOOKUP($D43,'[1]Ladies Si Main Draw Prep'!$A$7:$P$38,16))</f>
        <v>0</v>
      </c>
      <c r="D43" s="176">
        <v>17</v>
      </c>
      <c r="E43" s="175" t="str">
        <f>UPPER(IF($D43="","",VLOOKUP($D43,'[1]Ladies Si Main Draw Prep'!$A$7:$P$38,2)))</f>
        <v>JACKMAN</v>
      </c>
      <c r="F43" s="175" t="str">
        <f>IF($D43="","",VLOOKUP($D43,'[1]Ladies Si Main Draw Prep'!$A$7:$P$38,3))</f>
        <v>SHARDELLE</v>
      </c>
      <c r="G43" s="175"/>
      <c r="H43" s="175">
        <f>IF($D43="","",VLOOKUP($D43,'[1]Ladies Si Main Draw Prep'!$A$7:$P$38,4))</f>
        <v>0</v>
      </c>
      <c r="I43" s="178"/>
      <c r="J43" s="179"/>
      <c r="K43" s="201"/>
      <c r="L43" s="179"/>
      <c r="M43" s="202"/>
      <c r="N43" s="180"/>
      <c r="O43" s="181"/>
      <c r="P43" s="180"/>
      <c r="Q43" s="207"/>
      <c r="R43" s="184"/>
    </row>
    <row r="44" spans="1:18" s="185" customFormat="1" ht="9.6" customHeight="1">
      <c r="A44" s="187"/>
      <c r="B44" s="188"/>
      <c r="C44" s="188"/>
      <c r="D44" s="196"/>
      <c r="E44" s="179"/>
      <c r="F44" s="179"/>
      <c r="G44" s="189"/>
      <c r="H44" s="190" t="s">
        <v>16</v>
      </c>
      <c r="I44" s="191"/>
      <c r="J44" s="192" t="str">
        <f>UPPER(IF(OR(I44="a",I44="as"),E43,IF(OR(I44="b",I44="bs"),E45,)))</f>
        <v/>
      </c>
      <c r="K44" s="203"/>
      <c r="L44" s="179"/>
      <c r="M44" s="202"/>
      <c r="N44" s="180"/>
      <c r="O44" s="181"/>
      <c r="P44" s="180"/>
      <c r="Q44" s="207"/>
      <c r="R44" s="184"/>
    </row>
    <row r="45" spans="1:18" s="185" customFormat="1" ht="9.6" customHeight="1">
      <c r="A45" s="187">
        <v>20</v>
      </c>
      <c r="B45" s="175">
        <f>IF($D45="","",VLOOKUP($D45,'[1]Ladies Si Main Draw Prep'!$A$7:$P$38,15))</f>
        <v>0</v>
      </c>
      <c r="C45" s="175">
        <f>IF($D45="","",VLOOKUP($D45,'[1]Ladies Si Main Draw Prep'!$A$7:$P$38,16))</f>
        <v>0</v>
      </c>
      <c r="D45" s="176">
        <v>12</v>
      </c>
      <c r="E45" s="175" t="str">
        <f>UPPER(IF($D45="","",VLOOKUP($D45,'[1]Ladies Si Main Draw Prep'!$A$7:$P$38,2)))</f>
        <v>ALCALA</v>
      </c>
      <c r="F45" s="175" t="str">
        <f>IF($D45="","",VLOOKUP($D45,'[1]Ladies Si Main Draw Prep'!$A$7:$P$38,3))</f>
        <v>LEAH</v>
      </c>
      <c r="G45" s="175"/>
      <c r="H45" s="175">
        <f>IF($D45="","",VLOOKUP($D45,'[1]Ladies Si Main Draw Prep'!$A$7:$P$38,4))</f>
        <v>0</v>
      </c>
      <c r="I45" s="204"/>
      <c r="J45" s="179"/>
      <c r="K45" s="179"/>
      <c r="L45" s="179"/>
      <c r="M45" s="202"/>
      <c r="N45" s="180"/>
      <c r="O45" s="181"/>
      <c r="P45" s="180"/>
      <c r="Q45" s="207"/>
      <c r="R45" s="184"/>
    </row>
    <row r="46" spans="1:18" s="185" customFormat="1" ht="9.6" customHeight="1">
      <c r="A46" s="187"/>
      <c r="B46" s="188"/>
      <c r="C46" s="188"/>
      <c r="D46" s="196"/>
      <c r="E46" s="179"/>
      <c r="F46" s="179"/>
      <c r="G46" s="189"/>
      <c r="H46" s="205"/>
      <c r="I46" s="197"/>
      <c r="J46" s="179"/>
      <c r="K46" s="179"/>
      <c r="L46" s="190" t="s">
        <v>16</v>
      </c>
      <c r="M46" s="198"/>
      <c r="N46" s="192" t="str">
        <f>UPPER(IF(OR(M46="a",M46="as"),L42,IF(OR(M46="b",M46="bs"),L50,)))</f>
        <v/>
      </c>
      <c r="O46" s="211"/>
      <c r="P46" s="180"/>
      <c r="Q46" s="207"/>
      <c r="R46" s="184"/>
    </row>
    <row r="47" spans="1:18" s="185" customFormat="1" ht="9.6" customHeight="1">
      <c r="A47" s="187">
        <v>21</v>
      </c>
      <c r="B47" s="175">
        <f>IF($D47="","",VLOOKUP($D47,'[1]Ladies Si Main Draw Prep'!$A$7:$P$38,15))</f>
        <v>0</v>
      </c>
      <c r="C47" s="175">
        <f>IF($D47="","",VLOOKUP($D47,'[1]Ladies Si Main Draw Prep'!$A$7:$P$38,16))</f>
        <v>0</v>
      </c>
      <c r="D47" s="176">
        <v>21</v>
      </c>
      <c r="E47" s="175" t="str">
        <f>UPPER(IF($D47="","",VLOOKUP($D47,'[1]Ladies Si Main Draw Prep'!$A$7:$P$38,2)))</f>
        <v>BYE</v>
      </c>
      <c r="F47" s="175">
        <f>IF($D47="","",VLOOKUP($D47,'[1]Ladies Si Main Draw Prep'!$A$7:$P$38,3))</f>
        <v>0</v>
      </c>
      <c r="G47" s="175"/>
      <c r="H47" s="175">
        <f>IF($D47="","",VLOOKUP($D47,'[1]Ladies Si Main Draw Prep'!$A$7:$P$38,4))</f>
        <v>0</v>
      </c>
      <c r="I47" s="206"/>
      <c r="J47" s="179"/>
      <c r="K47" s="179"/>
      <c r="L47" s="179"/>
      <c r="M47" s="202"/>
      <c r="N47" s="179"/>
      <c r="O47" s="207"/>
      <c r="P47" s="180"/>
      <c r="Q47" s="207"/>
      <c r="R47" s="184"/>
    </row>
    <row r="48" spans="1:18" s="185" customFormat="1" ht="9.6" customHeight="1">
      <c r="A48" s="187"/>
      <c r="B48" s="188"/>
      <c r="C48" s="188"/>
      <c r="D48" s="196"/>
      <c r="E48" s="179"/>
      <c r="F48" s="179"/>
      <c r="G48" s="189"/>
      <c r="H48" s="190" t="s">
        <v>16</v>
      </c>
      <c r="I48" s="191" t="s">
        <v>44</v>
      </c>
      <c r="J48" s="192" t="str">
        <f>UPPER(IF(OR(I48="a",I48="as"),E47,IF(OR(I48="b",I48="bs"),E49,)))</f>
        <v>CAMPBELL</v>
      </c>
      <c r="K48" s="192"/>
      <c r="L48" s="179"/>
      <c r="M48" s="202"/>
      <c r="N48" s="180"/>
      <c r="O48" s="207"/>
      <c r="P48" s="180"/>
      <c r="Q48" s="207"/>
      <c r="R48" s="184"/>
    </row>
    <row r="49" spans="1:18" s="185" customFormat="1" ht="9.6" customHeight="1">
      <c r="A49" s="187">
        <v>22</v>
      </c>
      <c r="B49" s="175">
        <f>IF($D49="","",VLOOKUP($D49,'[1]Ladies Si Main Draw Prep'!$A$7:$P$38,15))</f>
        <v>0</v>
      </c>
      <c r="C49" s="175">
        <f>IF($D49="","",VLOOKUP($D49,'[1]Ladies Si Main Draw Prep'!$A$7:$P$38,16))</f>
        <v>0</v>
      </c>
      <c r="D49" s="176">
        <v>10</v>
      </c>
      <c r="E49" s="175" t="str">
        <f>UPPER(IF($D49="","",VLOOKUP($D49,'[1]Ladies Si Main Draw Prep'!$A$7:$P$38,2)))</f>
        <v>CAMPBELL</v>
      </c>
      <c r="F49" s="175" t="str">
        <f>IF($D49="","",VLOOKUP($D49,'[1]Ladies Si Main Draw Prep'!$A$7:$P$38,3))</f>
        <v>JULIET</v>
      </c>
      <c r="G49" s="175"/>
      <c r="H49" s="175">
        <f>IF($D49="","",VLOOKUP($D49,'[1]Ladies Si Main Draw Prep'!$A$7:$P$38,4))</f>
        <v>0</v>
      </c>
      <c r="I49" s="194"/>
      <c r="J49" s="179"/>
      <c r="K49" s="195"/>
      <c r="L49" s="179"/>
      <c r="M49" s="202"/>
      <c r="N49" s="180"/>
      <c r="O49" s="207"/>
      <c r="P49" s="180"/>
      <c r="Q49" s="207"/>
      <c r="R49" s="184"/>
    </row>
    <row r="50" spans="1:18" s="185" customFormat="1" ht="9.6" customHeight="1">
      <c r="A50" s="187"/>
      <c r="B50" s="188"/>
      <c r="C50" s="188"/>
      <c r="D50" s="196"/>
      <c r="E50" s="179"/>
      <c r="F50" s="179"/>
      <c r="G50" s="189"/>
      <c r="H50" s="179"/>
      <c r="I50" s="197"/>
      <c r="J50" s="190" t="s">
        <v>16</v>
      </c>
      <c r="K50" s="198"/>
      <c r="L50" s="192" t="str">
        <f>UPPER(IF(OR(K50="a",K50="as"),J48,IF(OR(K50="b",K50="bs"),J52,)))</f>
        <v/>
      </c>
      <c r="M50" s="209"/>
      <c r="N50" s="180"/>
      <c r="O50" s="207"/>
      <c r="P50" s="180"/>
      <c r="Q50" s="207"/>
      <c r="R50" s="184"/>
    </row>
    <row r="51" spans="1:18" s="185" customFormat="1" ht="9.6" customHeight="1">
      <c r="A51" s="187">
        <v>23</v>
      </c>
      <c r="B51" s="175">
        <f>IF($D51="","",VLOOKUP($D51,'[1]Ladies Si Main Draw Prep'!$A$7:$P$38,15))</f>
        <v>0</v>
      </c>
      <c r="C51" s="175">
        <f>IF($D51="","",VLOOKUP($D51,'[1]Ladies Si Main Draw Prep'!$A$7:$P$38,16))</f>
        <v>0</v>
      </c>
      <c r="D51" s="176">
        <v>21</v>
      </c>
      <c r="E51" s="175" t="str">
        <f>UPPER(IF($D51="","",VLOOKUP($D51,'[1]Ladies Si Main Draw Prep'!$A$7:$P$38,2)))</f>
        <v>BYE</v>
      </c>
      <c r="F51" s="175">
        <f>IF($D51="","",VLOOKUP($D51,'[1]Ladies Si Main Draw Prep'!$A$7:$P$38,3))</f>
        <v>0</v>
      </c>
      <c r="G51" s="175"/>
      <c r="H51" s="175">
        <f>IF($D51="","",VLOOKUP($D51,'[1]Ladies Si Main Draw Prep'!$A$7:$P$38,4))</f>
        <v>0</v>
      </c>
      <c r="I51" s="178"/>
      <c r="J51" s="179"/>
      <c r="K51" s="201"/>
      <c r="L51" s="179"/>
      <c r="M51" s="200"/>
      <c r="N51" s="180"/>
      <c r="O51" s="207"/>
      <c r="P51" s="180"/>
      <c r="Q51" s="207"/>
      <c r="R51" s="184"/>
    </row>
    <row r="52" spans="1:18" s="185" customFormat="1" ht="9.6" customHeight="1">
      <c r="A52" s="187"/>
      <c r="B52" s="188"/>
      <c r="C52" s="188"/>
      <c r="D52" s="188"/>
      <c r="E52" s="179"/>
      <c r="F52" s="179"/>
      <c r="G52" s="189"/>
      <c r="H52" s="190" t="s">
        <v>16</v>
      </c>
      <c r="I52" s="191" t="s">
        <v>45</v>
      </c>
      <c r="J52" s="192" t="str">
        <f>UPPER(IF(OR(I52="a",I52="as"),E51,IF(OR(I52="b",I52="bs"),E53,)))</f>
        <v>LOW</v>
      </c>
      <c r="K52" s="203"/>
      <c r="L52" s="179"/>
      <c r="M52" s="200"/>
      <c r="N52" s="180"/>
      <c r="O52" s="207"/>
      <c r="P52" s="180"/>
      <c r="Q52" s="207"/>
      <c r="R52" s="184"/>
    </row>
    <row r="53" spans="1:18" s="185" customFormat="1" ht="9.6" customHeight="1">
      <c r="A53" s="174">
        <v>24</v>
      </c>
      <c r="B53" s="175">
        <f>IF($D53="","",VLOOKUP($D53,'[1]Ladies Si Main Draw Prep'!$A$7:$P$38,15))</f>
        <v>0</v>
      </c>
      <c r="C53" s="175">
        <f>IF($D53="","",VLOOKUP($D53,'[1]Ladies Si Main Draw Prep'!$A$7:$P$38,16))</f>
        <v>0</v>
      </c>
      <c r="D53" s="176">
        <v>3</v>
      </c>
      <c r="E53" s="177" t="str">
        <f>UPPER(IF($D53="","",VLOOKUP($D53,'[1]Ladies Si Main Draw Prep'!$A$7:$P$38,2)))</f>
        <v>LOW</v>
      </c>
      <c r="F53" s="177" t="str">
        <f>IF($D53="","",VLOOKUP($D53,'[1]Ladies Si Main Draw Prep'!$A$7:$P$38,3))</f>
        <v>CINDY</v>
      </c>
      <c r="G53" s="177"/>
      <c r="H53" s="177">
        <f>IF($D53="","",VLOOKUP($D53,'[1]Ladies Si Main Draw Prep'!$A$7:$P$38,4))</f>
        <v>0</v>
      </c>
      <c r="I53" s="204"/>
      <c r="J53" s="179"/>
      <c r="K53" s="179"/>
      <c r="L53" s="179"/>
      <c r="M53" s="200"/>
      <c r="N53" s="180"/>
      <c r="O53" s="207"/>
      <c r="P53" s="180"/>
      <c r="Q53" s="207"/>
      <c r="R53" s="184"/>
    </row>
    <row r="54" spans="1:18" s="185" customFormat="1" ht="9.6" customHeight="1">
      <c r="A54" s="187"/>
      <c r="B54" s="188"/>
      <c r="C54" s="188"/>
      <c r="D54" s="188"/>
      <c r="E54" s="205"/>
      <c r="F54" s="205"/>
      <c r="G54" s="210"/>
      <c r="H54" s="205"/>
      <c r="I54" s="197"/>
      <c r="J54" s="179"/>
      <c r="K54" s="179"/>
      <c r="L54" s="179"/>
      <c r="M54" s="200"/>
      <c r="N54" s="190" t="s">
        <v>16</v>
      </c>
      <c r="O54" s="198"/>
      <c r="P54" s="192" t="str">
        <f>UPPER(IF(OR(O54="a",O54="as"),N46,IF(OR(O54="b",O54="bs"),N62,)))</f>
        <v/>
      </c>
      <c r="Q54" s="212"/>
      <c r="R54" s="184"/>
    </row>
    <row r="55" spans="1:18" s="185" customFormat="1" ht="9.6" customHeight="1">
      <c r="A55" s="174">
        <v>25</v>
      </c>
      <c r="B55" s="175">
        <f>IF($D55="","",VLOOKUP($D55,'[1]Ladies Si Main Draw Prep'!$A$7:$P$38,15))</f>
        <v>0</v>
      </c>
      <c r="C55" s="175">
        <f>IF($D55="","",VLOOKUP($D55,'[1]Ladies Si Main Draw Prep'!$A$7:$P$38,16))</f>
        <v>0</v>
      </c>
      <c r="D55" s="176">
        <v>21</v>
      </c>
      <c r="E55" s="177" t="str">
        <f>UPPER(IF($D55="","",VLOOKUP($D55,'[1]Ladies Si Main Draw Prep'!$A$7:$P$38,2)))</f>
        <v>BYE</v>
      </c>
      <c r="F55" s="177">
        <f>IF($D55="","",VLOOKUP($D55,'[1]Ladies Si Main Draw Prep'!$A$7:$P$38,3))</f>
        <v>0</v>
      </c>
      <c r="G55" s="177"/>
      <c r="H55" s="177">
        <f>IF($D55="","",VLOOKUP($D55,'[1]Ladies Si Main Draw Prep'!$A$7:$P$38,4))</f>
        <v>0</v>
      </c>
      <c r="I55" s="178"/>
      <c r="J55" s="179"/>
      <c r="K55" s="179"/>
      <c r="L55" s="179"/>
      <c r="M55" s="200"/>
      <c r="N55" s="180"/>
      <c r="O55" s="207"/>
      <c r="P55" s="179"/>
      <c r="Q55" s="181"/>
      <c r="R55" s="184"/>
    </row>
    <row r="56" spans="1:18" s="185" customFormat="1" ht="9.6" customHeight="1">
      <c r="A56" s="187"/>
      <c r="B56" s="188"/>
      <c r="C56" s="188"/>
      <c r="D56" s="188"/>
      <c r="E56" s="179"/>
      <c r="F56" s="179"/>
      <c r="G56" s="189"/>
      <c r="H56" s="190" t="s">
        <v>16</v>
      </c>
      <c r="I56" s="191" t="s">
        <v>44</v>
      </c>
      <c r="J56" s="192" t="str">
        <f>UPPER(IF(OR(I56="a",I56="as"),E55,IF(OR(I56="b",I56="bs"),E57,)))</f>
        <v>KOROMA</v>
      </c>
      <c r="K56" s="192"/>
      <c r="L56" s="179"/>
      <c r="M56" s="200"/>
      <c r="N56" s="180"/>
      <c r="O56" s="207"/>
      <c r="P56" s="180"/>
      <c r="Q56" s="181"/>
      <c r="R56" s="184"/>
    </row>
    <row r="57" spans="1:18" s="185" customFormat="1" ht="9.6" customHeight="1">
      <c r="A57" s="187">
        <v>26</v>
      </c>
      <c r="B57" s="175">
        <f>IF($D57="","",VLOOKUP($D57,'[1]Ladies Si Main Draw Prep'!$A$7:$P$38,15))</f>
        <v>0</v>
      </c>
      <c r="C57" s="175">
        <f>IF($D57="","",VLOOKUP($D57,'[1]Ladies Si Main Draw Prep'!$A$7:$P$38,16))</f>
        <v>0</v>
      </c>
      <c r="D57" s="176">
        <v>11</v>
      </c>
      <c r="E57" s="175" t="str">
        <f>UPPER(IF($D57="","",VLOOKUP($D57,'[1]Ladies Si Main Draw Prep'!$A$7:$P$38,2)))</f>
        <v>KOROMA</v>
      </c>
      <c r="F57" s="175" t="str">
        <f>IF($D57="","",VLOOKUP($D57,'[1]Ladies Si Main Draw Prep'!$A$7:$P$38,3))</f>
        <v>KEZIA</v>
      </c>
      <c r="G57" s="175"/>
      <c r="H57" s="175">
        <f>IF($D57="","",VLOOKUP($D57,'[1]Ladies Si Main Draw Prep'!$A$7:$P$38,4))</f>
        <v>0</v>
      </c>
      <c r="I57" s="194"/>
      <c r="J57" s="179"/>
      <c r="K57" s="195"/>
      <c r="L57" s="179"/>
      <c r="M57" s="200"/>
      <c r="N57" s="180"/>
      <c r="O57" s="207"/>
      <c r="P57" s="180"/>
      <c r="Q57" s="181"/>
      <c r="R57" s="184"/>
    </row>
    <row r="58" spans="1:18" s="185" customFormat="1" ht="9.6" customHeight="1">
      <c r="A58" s="187"/>
      <c r="B58" s="188"/>
      <c r="C58" s="188"/>
      <c r="D58" s="196"/>
      <c r="E58" s="179"/>
      <c r="F58" s="179"/>
      <c r="G58" s="189"/>
      <c r="H58" s="179"/>
      <c r="I58" s="197"/>
      <c r="J58" s="190" t="s">
        <v>16</v>
      </c>
      <c r="K58" s="198"/>
      <c r="L58" s="192" t="str">
        <f>UPPER(IF(OR(K58="a",K58="as"),J56,IF(OR(K58="b",K58="bs"),J60,)))</f>
        <v/>
      </c>
      <c r="M58" s="199"/>
      <c r="N58" s="180"/>
      <c r="O58" s="207"/>
      <c r="P58" s="180"/>
      <c r="Q58" s="181"/>
      <c r="R58" s="184"/>
    </row>
    <row r="59" spans="1:18" s="185" customFormat="1" ht="9.6" customHeight="1">
      <c r="A59" s="187">
        <v>27</v>
      </c>
      <c r="B59" s="175">
        <f>IF($D59="","",VLOOKUP($D59,'[1]Ladies Si Main Draw Prep'!$A$7:$P$38,15))</f>
        <v>0</v>
      </c>
      <c r="C59" s="175">
        <f>IF($D59="","",VLOOKUP($D59,'[1]Ladies Si Main Draw Prep'!$A$7:$P$38,16))</f>
        <v>0</v>
      </c>
      <c r="D59" s="176">
        <v>21</v>
      </c>
      <c r="E59" s="175" t="str">
        <f>UPPER(IF($D59="","",VLOOKUP($D59,'[1]Ladies Si Main Draw Prep'!$A$7:$P$38,2)))</f>
        <v>BYE</v>
      </c>
      <c r="F59" s="175">
        <f>IF($D59="","",VLOOKUP($D59,'[1]Ladies Si Main Draw Prep'!$A$7:$P$38,3))</f>
        <v>0</v>
      </c>
      <c r="G59" s="175"/>
      <c r="H59" s="175">
        <f>IF($D59="","",VLOOKUP($D59,'[1]Ladies Si Main Draw Prep'!$A$7:$P$38,4))</f>
        <v>0</v>
      </c>
      <c r="I59" s="178"/>
      <c r="J59" s="179"/>
      <c r="K59" s="201"/>
      <c r="L59" s="179"/>
      <c r="M59" s="202"/>
      <c r="N59" s="180"/>
      <c r="O59" s="207"/>
      <c r="P59" s="180"/>
      <c r="Q59" s="181"/>
      <c r="R59" s="217"/>
    </row>
    <row r="60" spans="1:18" s="185" customFormat="1" ht="9.6" customHeight="1">
      <c r="A60" s="187"/>
      <c r="B60" s="188"/>
      <c r="C60" s="188"/>
      <c r="D60" s="196"/>
      <c r="E60" s="179"/>
      <c r="F60" s="179"/>
      <c r="G60" s="189"/>
      <c r="H60" s="190" t="s">
        <v>16</v>
      </c>
      <c r="I60" s="191" t="s">
        <v>44</v>
      </c>
      <c r="J60" s="192" t="str">
        <f>UPPER(IF(OR(I60="a",I60="as"),E59,IF(OR(I60="b",I60="bs"),E61,)))</f>
        <v>SNIJDERS</v>
      </c>
      <c r="K60" s="203"/>
      <c r="L60" s="179"/>
      <c r="M60" s="202"/>
      <c r="N60" s="180"/>
      <c r="O60" s="207"/>
      <c r="P60" s="180"/>
      <c r="Q60" s="181"/>
      <c r="R60" s="184"/>
    </row>
    <row r="61" spans="1:18" s="185" customFormat="1" ht="9.6" customHeight="1">
      <c r="A61" s="187">
        <v>28</v>
      </c>
      <c r="B61" s="175">
        <f>IF($D61="","",VLOOKUP($D61,'[1]Ladies Si Main Draw Prep'!$A$7:$P$38,15))</f>
        <v>0</v>
      </c>
      <c r="C61" s="175">
        <f>IF($D61="","",VLOOKUP($D61,'[1]Ladies Si Main Draw Prep'!$A$7:$P$38,16))</f>
        <v>0</v>
      </c>
      <c r="D61" s="176">
        <v>13</v>
      </c>
      <c r="E61" s="175" t="str">
        <f>UPPER(IF($D61="","",VLOOKUP($D61,'[1]Ladies Si Main Draw Prep'!$A$7:$P$38,2)))</f>
        <v>SNIJDERS</v>
      </c>
      <c r="F61" s="175" t="str">
        <f>IF($D61="","",VLOOKUP($D61,'[1]Ladies Si Main Draw Prep'!$A$7:$P$38,3))</f>
        <v>LEONTIEN</v>
      </c>
      <c r="G61" s="175"/>
      <c r="H61" s="175">
        <f>IF($D61="","",VLOOKUP($D61,'[1]Ladies Si Main Draw Prep'!$A$7:$P$38,4))</f>
        <v>0</v>
      </c>
      <c r="I61" s="204"/>
      <c r="J61" s="179"/>
      <c r="K61" s="179"/>
      <c r="L61" s="179"/>
      <c r="M61" s="202"/>
      <c r="N61" s="180"/>
      <c r="O61" s="207"/>
      <c r="P61" s="180"/>
      <c r="Q61" s="181"/>
      <c r="R61" s="184"/>
    </row>
    <row r="62" spans="1:18" s="185" customFormat="1" ht="9.6" customHeight="1">
      <c r="A62" s="187"/>
      <c r="B62" s="188"/>
      <c r="C62" s="188"/>
      <c r="D62" s="196"/>
      <c r="E62" s="179"/>
      <c r="F62" s="179"/>
      <c r="G62" s="189"/>
      <c r="H62" s="205"/>
      <c r="I62" s="197"/>
      <c r="J62" s="179"/>
      <c r="K62" s="179"/>
      <c r="L62" s="190" t="s">
        <v>16</v>
      </c>
      <c r="M62" s="198"/>
      <c r="N62" s="192" t="str">
        <f>UPPER(IF(OR(M62="a",M62="as"),L58,IF(OR(M62="b",M62="bs"),L66,)))</f>
        <v/>
      </c>
      <c r="O62" s="212"/>
      <c r="P62" s="180"/>
      <c r="Q62" s="181"/>
      <c r="R62" s="184"/>
    </row>
    <row r="63" spans="1:18" s="185" customFormat="1" ht="9.6" customHeight="1">
      <c r="A63" s="187">
        <v>29</v>
      </c>
      <c r="B63" s="175">
        <f>IF($D63="","",VLOOKUP($D63,'[1]Ladies Si Main Draw Prep'!$A$7:$P$38,15))</f>
        <v>0</v>
      </c>
      <c r="C63" s="175">
        <f>IF($D63="","",VLOOKUP($D63,'[1]Ladies Si Main Draw Prep'!$A$7:$P$38,16))</f>
        <v>0</v>
      </c>
      <c r="D63" s="176">
        <v>21</v>
      </c>
      <c r="E63" s="175" t="str">
        <f>UPPER(IF($D63="","",VLOOKUP($D63,'[1]Ladies Si Main Draw Prep'!$A$7:$P$38,2)))</f>
        <v>BYE</v>
      </c>
      <c r="F63" s="175">
        <f>IF($D63="","",VLOOKUP($D63,'[1]Ladies Si Main Draw Prep'!$A$7:$P$38,3))</f>
        <v>0</v>
      </c>
      <c r="G63" s="175"/>
      <c r="H63" s="175">
        <f>IF($D63="","",VLOOKUP($D63,'[1]Ladies Si Main Draw Prep'!$A$7:$P$38,4))</f>
        <v>0</v>
      </c>
      <c r="I63" s="206"/>
      <c r="J63" s="179"/>
      <c r="K63" s="179"/>
      <c r="L63" s="179"/>
      <c r="M63" s="202"/>
      <c r="N63" s="179"/>
      <c r="O63" s="200"/>
      <c r="P63" s="182"/>
      <c r="Q63" s="183"/>
      <c r="R63" s="184"/>
    </row>
    <row r="64" spans="1:18" s="185" customFormat="1" ht="9.6" customHeight="1">
      <c r="A64" s="187"/>
      <c r="B64" s="188"/>
      <c r="C64" s="188"/>
      <c r="D64" s="196"/>
      <c r="E64" s="179"/>
      <c r="F64" s="179"/>
      <c r="G64" s="189"/>
      <c r="H64" s="190" t="s">
        <v>16</v>
      </c>
      <c r="I64" s="191" t="s">
        <v>44</v>
      </c>
      <c r="J64" s="192" t="str">
        <f>UPPER(IF(OR(I64="a",I64="as"),E63,IF(OR(I64="b",I64="bs"),E65,)))</f>
        <v>LEANDER</v>
      </c>
      <c r="K64" s="192"/>
      <c r="L64" s="179"/>
      <c r="M64" s="202"/>
      <c r="N64" s="200"/>
      <c r="O64" s="200"/>
      <c r="P64" s="182"/>
      <c r="Q64" s="183"/>
      <c r="R64" s="184"/>
    </row>
    <row r="65" spans="1:18" s="185" customFormat="1" ht="9.6" customHeight="1">
      <c r="A65" s="187">
        <v>30</v>
      </c>
      <c r="B65" s="175">
        <f>IF($D65="","",VLOOKUP($D65,'[1]Ladies Si Main Draw Prep'!$A$7:$P$38,15))</f>
        <v>0</v>
      </c>
      <c r="C65" s="175">
        <f>IF($D65="","",VLOOKUP($D65,'[1]Ladies Si Main Draw Prep'!$A$7:$P$38,16))</f>
        <v>0</v>
      </c>
      <c r="D65" s="176">
        <v>9</v>
      </c>
      <c r="E65" s="175" t="str">
        <f>UPPER(IF($D65="","",VLOOKUP($D65,'[1]Ladies Si Main Draw Prep'!$A$7:$P$38,2)))</f>
        <v>LEANDER</v>
      </c>
      <c r="F65" s="175" t="str">
        <f>IF($D65="","",VLOOKUP($D65,'[1]Ladies Si Main Draw Prep'!$A$7:$P$38,3))</f>
        <v>JOULIZE</v>
      </c>
      <c r="G65" s="175"/>
      <c r="H65" s="175">
        <f>IF($D65="","",VLOOKUP($D65,'[1]Ladies Si Main Draw Prep'!$A$7:$P$38,4))</f>
        <v>0</v>
      </c>
      <c r="I65" s="194"/>
      <c r="J65" s="179"/>
      <c r="K65" s="195"/>
      <c r="L65" s="179"/>
      <c r="M65" s="202"/>
      <c r="N65" s="200"/>
      <c r="O65" s="200"/>
      <c r="P65" s="182"/>
      <c r="Q65" s="183"/>
      <c r="R65" s="184"/>
    </row>
    <row r="66" spans="1:18" s="185" customFormat="1" ht="9.6" customHeight="1">
      <c r="A66" s="187"/>
      <c r="B66" s="188"/>
      <c r="C66" s="188"/>
      <c r="D66" s="196"/>
      <c r="E66" s="179"/>
      <c r="F66" s="179"/>
      <c r="G66" s="189"/>
      <c r="H66" s="179"/>
      <c r="I66" s="197"/>
      <c r="J66" s="190" t="s">
        <v>16</v>
      </c>
      <c r="K66" s="198"/>
      <c r="L66" s="192" t="str">
        <f>UPPER(IF(OR(K66="a",K66="as"),J64,IF(OR(K66="b",K66="bs"),J68,)))</f>
        <v/>
      </c>
      <c r="M66" s="209"/>
      <c r="N66" s="200"/>
      <c r="O66" s="200"/>
      <c r="P66" s="182"/>
      <c r="Q66" s="183"/>
      <c r="R66" s="184"/>
    </row>
    <row r="67" spans="1:18" s="185" customFormat="1" ht="9.6" customHeight="1">
      <c r="A67" s="187">
        <v>31</v>
      </c>
      <c r="B67" s="175">
        <f>IF($D67="","",VLOOKUP($D67,'[1]Ladies Si Main Draw Prep'!$A$7:$P$38,15))</f>
        <v>0</v>
      </c>
      <c r="C67" s="175">
        <f>IF($D67="","",VLOOKUP($D67,'[1]Ladies Si Main Draw Prep'!$A$7:$P$38,16))</f>
        <v>0</v>
      </c>
      <c r="D67" s="176">
        <v>21</v>
      </c>
      <c r="E67" s="175" t="str">
        <f>UPPER(IF($D67="","",VLOOKUP($D67,'[1]Ladies Si Main Draw Prep'!$A$7:$P$38,2)))</f>
        <v>BYE</v>
      </c>
      <c r="F67" s="175">
        <f>IF($D67="","",VLOOKUP($D67,'[1]Ladies Si Main Draw Prep'!$A$7:$P$38,3))</f>
        <v>0</v>
      </c>
      <c r="G67" s="175"/>
      <c r="H67" s="175">
        <f>IF($D67="","",VLOOKUP($D67,'[1]Ladies Si Main Draw Prep'!$A$7:$P$38,4))</f>
        <v>0</v>
      </c>
      <c r="I67" s="178"/>
      <c r="J67" s="179"/>
      <c r="K67" s="201"/>
      <c r="L67" s="179"/>
      <c r="M67" s="200"/>
      <c r="N67" s="200"/>
      <c r="O67" s="200"/>
      <c r="P67" s="182"/>
      <c r="Q67" s="183"/>
      <c r="R67" s="184"/>
    </row>
    <row r="68" spans="1:18" s="185" customFormat="1" ht="9.6" customHeight="1">
      <c r="A68" s="187"/>
      <c r="B68" s="188"/>
      <c r="C68" s="188"/>
      <c r="D68" s="188"/>
      <c r="E68" s="179"/>
      <c r="F68" s="179"/>
      <c r="G68" s="189"/>
      <c r="H68" s="190" t="s">
        <v>16</v>
      </c>
      <c r="I68" s="191" t="s">
        <v>45</v>
      </c>
      <c r="J68" s="192" t="str">
        <f>UPPER(IF(OR(I68="a",I68="as"),E67,IF(OR(I68="b",I68="bs"),E69,)))</f>
        <v>SELLIER</v>
      </c>
      <c r="K68" s="203"/>
      <c r="L68" s="179"/>
      <c r="M68" s="200"/>
      <c r="N68" s="200"/>
      <c r="O68" s="200"/>
      <c r="P68" s="182"/>
      <c r="Q68" s="183"/>
      <c r="R68" s="184"/>
    </row>
    <row r="69" spans="1:18" s="185" customFormat="1" ht="9.6" customHeight="1">
      <c r="A69" s="174">
        <v>32</v>
      </c>
      <c r="B69" s="175">
        <f>IF($D69="","",VLOOKUP($D69,'[1]Ladies Si Main Draw Prep'!$A$7:$P$38,15))</f>
        <v>0</v>
      </c>
      <c r="C69" s="175">
        <f>IF($D69="","",VLOOKUP($D69,'[1]Ladies Si Main Draw Prep'!$A$7:$P$38,16))</f>
        <v>0</v>
      </c>
      <c r="D69" s="176">
        <v>2</v>
      </c>
      <c r="E69" s="177" t="str">
        <f>UPPER(IF($D69="","",VLOOKUP($D69,'[1]Ladies Si Main Draw Prep'!$A$7:$P$38,2)))</f>
        <v>SELLIER</v>
      </c>
      <c r="F69" s="177" t="str">
        <f>IF($D69="","",VLOOKUP($D69,'[1]Ladies Si Main Draw Prep'!$A$7:$P$38,3))</f>
        <v>TREVINE</v>
      </c>
      <c r="G69" s="177"/>
      <c r="H69" s="177">
        <f>IF($D69="","",VLOOKUP($D69,'[1]Ladies Si Main Draw Prep'!$A$7:$P$38,4))</f>
        <v>0</v>
      </c>
      <c r="I69" s="204"/>
      <c r="J69" s="179"/>
      <c r="K69" s="179"/>
      <c r="L69" s="179"/>
      <c r="M69" s="179"/>
      <c r="N69" s="180"/>
      <c r="O69" s="181"/>
      <c r="P69" s="182"/>
      <c r="Q69" s="183"/>
      <c r="R69" s="184"/>
    </row>
    <row r="70" spans="1:18" s="224" customFormat="1" ht="6.75" customHeight="1">
      <c r="A70" s="218"/>
      <c r="B70" s="218"/>
      <c r="C70" s="218"/>
      <c r="D70" s="218"/>
      <c r="E70" s="219"/>
      <c r="F70" s="219"/>
      <c r="G70" s="219"/>
      <c r="H70" s="219"/>
      <c r="I70" s="220"/>
      <c r="J70" s="221"/>
      <c r="K70" s="222"/>
      <c r="L70" s="221"/>
      <c r="M70" s="222"/>
      <c r="N70" s="221"/>
      <c r="O70" s="222"/>
      <c r="P70" s="221"/>
      <c r="Q70" s="222"/>
      <c r="R70" s="223"/>
    </row>
    <row r="71" spans="1:18" s="237" customFormat="1" ht="10.5" customHeight="1">
      <c r="A71" s="225" t="s">
        <v>18</v>
      </c>
      <c r="B71" s="226"/>
      <c r="C71" s="227"/>
      <c r="D71" s="228" t="s">
        <v>19</v>
      </c>
      <c r="E71" s="229" t="s">
        <v>20</v>
      </c>
      <c r="F71" s="228"/>
      <c r="G71" s="230"/>
      <c r="H71" s="231"/>
      <c r="I71" s="228" t="s">
        <v>19</v>
      </c>
      <c r="J71" s="229" t="s">
        <v>21</v>
      </c>
      <c r="K71" s="232"/>
      <c r="L71" s="229" t="s">
        <v>22</v>
      </c>
      <c r="M71" s="233"/>
      <c r="N71" s="234" t="s">
        <v>23</v>
      </c>
      <c r="O71" s="234"/>
      <c r="P71" s="235"/>
      <c r="Q71" s="236"/>
    </row>
    <row r="72" spans="1:18" s="237" customFormat="1" ht="9" customHeight="1">
      <c r="A72" s="238" t="s">
        <v>24</v>
      </c>
      <c r="B72" s="239"/>
      <c r="C72" s="240"/>
      <c r="D72" s="241">
        <v>1</v>
      </c>
      <c r="E72" s="242" t="str">
        <f>IF(D72&gt;$Q$79,,UPPER(VLOOKUP(D72,'[1]Ladies Si Main Draw Prep'!$A$7:$R$134,2)))</f>
        <v>STAMPFLI</v>
      </c>
      <c r="F72" s="243"/>
      <c r="G72" s="242"/>
      <c r="H72" s="244"/>
      <c r="I72" s="245" t="s">
        <v>25</v>
      </c>
      <c r="J72" s="239"/>
      <c r="K72" s="246"/>
      <c r="L72" s="239"/>
      <c r="M72" s="247"/>
      <c r="N72" s="248" t="s">
        <v>26</v>
      </c>
      <c r="O72" s="249"/>
      <c r="P72" s="249"/>
      <c r="Q72" s="250"/>
    </row>
    <row r="73" spans="1:18" s="237" customFormat="1" ht="9" customHeight="1">
      <c r="A73" s="238" t="s">
        <v>27</v>
      </c>
      <c r="B73" s="239"/>
      <c r="C73" s="240"/>
      <c r="D73" s="241">
        <v>2</v>
      </c>
      <c r="E73" s="242" t="str">
        <f>IF(D73&gt;$Q$79,,UPPER(VLOOKUP(D73,'[1]Ladies Si Main Draw Prep'!$A$7:$R$134,2)))</f>
        <v>SELLIER</v>
      </c>
      <c r="F73" s="243"/>
      <c r="G73" s="242"/>
      <c r="H73" s="244"/>
      <c r="I73" s="245" t="s">
        <v>28</v>
      </c>
      <c r="J73" s="239"/>
      <c r="K73" s="246"/>
      <c r="L73" s="239"/>
      <c r="M73" s="247"/>
      <c r="N73" s="251"/>
      <c r="O73" s="252"/>
      <c r="P73" s="253"/>
      <c r="Q73" s="254"/>
    </row>
    <row r="74" spans="1:18" s="237" customFormat="1" ht="9" customHeight="1">
      <c r="A74" s="255" t="s">
        <v>29</v>
      </c>
      <c r="B74" s="253"/>
      <c r="C74" s="256"/>
      <c r="D74" s="241">
        <v>3</v>
      </c>
      <c r="E74" s="242" t="str">
        <f>IF(D74&gt;$Q$79,,UPPER(VLOOKUP(D74,'[1]Ladies Si Main Draw Prep'!$A$7:$R$134,2)))</f>
        <v>LOW</v>
      </c>
      <c r="F74" s="243"/>
      <c r="G74" s="242"/>
      <c r="H74" s="244"/>
      <c r="I74" s="245" t="s">
        <v>30</v>
      </c>
      <c r="J74" s="239"/>
      <c r="K74" s="246"/>
      <c r="L74" s="239"/>
      <c r="M74" s="247"/>
      <c r="N74" s="248" t="s">
        <v>31</v>
      </c>
      <c r="O74" s="249"/>
      <c r="P74" s="249"/>
      <c r="Q74" s="250"/>
    </row>
    <row r="75" spans="1:18" s="237" customFormat="1" ht="9" customHeight="1">
      <c r="A75" s="257"/>
      <c r="B75" s="162"/>
      <c r="C75" s="258"/>
      <c r="D75" s="241">
        <v>4</v>
      </c>
      <c r="E75" s="242" t="str">
        <f>IF(D75&gt;$Q$79,,UPPER(VLOOKUP(D75,'[1]Ladies Si Main Draw Prep'!$A$7:$R$134,2)))</f>
        <v>MILLINGTON</v>
      </c>
      <c r="F75" s="243"/>
      <c r="G75" s="242"/>
      <c r="H75" s="244"/>
      <c r="I75" s="245" t="s">
        <v>32</v>
      </c>
      <c r="J75" s="239"/>
      <c r="K75" s="246"/>
      <c r="L75" s="239"/>
      <c r="M75" s="247"/>
      <c r="N75" s="239"/>
      <c r="O75" s="246"/>
      <c r="P75" s="239"/>
      <c r="Q75" s="247"/>
    </row>
    <row r="76" spans="1:18" s="237" customFormat="1" ht="9" customHeight="1">
      <c r="A76" s="259" t="s">
        <v>33</v>
      </c>
      <c r="B76" s="260"/>
      <c r="C76" s="261"/>
      <c r="D76" s="241">
        <v>5</v>
      </c>
      <c r="E76" s="242">
        <f>IF(D76&gt;$Q$79,,UPPER(VLOOKUP(D76,'[1]Ladies Si Main Draw Prep'!$A$7:$R$134,2)))</f>
        <v>0</v>
      </c>
      <c r="F76" s="243"/>
      <c r="G76" s="242"/>
      <c r="H76" s="244"/>
      <c r="I76" s="245" t="s">
        <v>34</v>
      </c>
      <c r="J76" s="239"/>
      <c r="K76" s="246"/>
      <c r="L76" s="239"/>
      <c r="M76" s="247"/>
      <c r="N76" s="253"/>
      <c r="O76" s="252"/>
      <c r="P76" s="253"/>
      <c r="Q76" s="254"/>
    </row>
    <row r="77" spans="1:18" s="237" customFormat="1" ht="9" customHeight="1">
      <c r="A77" s="238" t="s">
        <v>24</v>
      </c>
      <c r="B77" s="239"/>
      <c r="C77" s="240"/>
      <c r="D77" s="241">
        <v>6</v>
      </c>
      <c r="E77" s="242">
        <f>IF(D77&gt;$Q$79,,UPPER(VLOOKUP(D77,'[1]Ladies Si Main Draw Prep'!$A$7:$R$134,2)))</f>
        <v>0</v>
      </c>
      <c r="F77" s="243"/>
      <c r="G77" s="242"/>
      <c r="H77" s="244"/>
      <c r="I77" s="245" t="s">
        <v>35</v>
      </c>
      <c r="J77" s="239"/>
      <c r="K77" s="246"/>
      <c r="L77" s="239"/>
      <c r="M77" s="247"/>
      <c r="N77" s="248" t="s">
        <v>36</v>
      </c>
      <c r="O77" s="249"/>
      <c r="P77" s="249"/>
      <c r="Q77" s="250"/>
    </row>
    <row r="78" spans="1:18" s="237" customFormat="1" ht="9" customHeight="1">
      <c r="A78" s="238" t="s">
        <v>37</v>
      </c>
      <c r="B78" s="239"/>
      <c r="C78" s="262"/>
      <c r="D78" s="241">
        <v>7</v>
      </c>
      <c r="E78" s="242">
        <f>IF(D78&gt;$Q$79,,UPPER(VLOOKUP(D78,'[1]Ladies Si Main Draw Prep'!$A$7:$R$134,2)))</f>
        <v>0</v>
      </c>
      <c r="F78" s="243"/>
      <c r="G78" s="242"/>
      <c r="H78" s="244"/>
      <c r="I78" s="245" t="s">
        <v>38</v>
      </c>
      <c r="J78" s="239"/>
      <c r="K78" s="246"/>
      <c r="L78" s="239"/>
      <c r="M78" s="247"/>
      <c r="N78" s="239"/>
      <c r="O78" s="246"/>
      <c r="P78" s="239"/>
      <c r="Q78" s="247"/>
    </row>
    <row r="79" spans="1:18" s="237" customFormat="1" ht="9" customHeight="1">
      <c r="A79" s="255" t="s">
        <v>39</v>
      </c>
      <c r="B79" s="253"/>
      <c r="C79" s="263"/>
      <c r="D79" s="264">
        <v>8</v>
      </c>
      <c r="E79" s="265">
        <f>IF(D79&gt;$Q$79,,UPPER(VLOOKUP(D79,'[1]Ladies Si Main Draw Prep'!$A$7:$R$134,2)))</f>
        <v>0</v>
      </c>
      <c r="F79" s="266"/>
      <c r="G79" s="265"/>
      <c r="H79" s="267"/>
      <c r="I79" s="268" t="s">
        <v>40</v>
      </c>
      <c r="J79" s="253"/>
      <c r="K79" s="252"/>
      <c r="L79" s="253"/>
      <c r="M79" s="254"/>
      <c r="N79" s="253" t="str">
        <f>Q4</f>
        <v>Edwin Chu For</v>
      </c>
      <c r="O79" s="252"/>
      <c r="P79" s="253"/>
      <c r="Q79" s="269">
        <f>MIN(8,'[1]Ladies Si Main Draw Prep'!R5)</f>
        <v>4</v>
      </c>
    </row>
  </sheetData>
  <mergeCells count="1">
    <mergeCell ref="A4:C4"/>
  </mergeCells>
  <conditionalFormatting sqref="G39 G41 G7 G9 G11 G13 G15 G17 G19 G23 G43 G45 G47 G49 G51 G53 G21 G25 G27 G29 G31 G33 G35 G37 G55 G57 G59 G61 G63 G65 G67 G69">
    <cfRule type="expression" dxfId="57" priority="13" stopIfTrue="1">
      <formula>AND($D7&lt;9,$C7&gt;0)</formula>
    </cfRule>
  </conditionalFormatting>
  <conditionalFormatting sqref="H8 H40 H16 L14 H20 L30 H24 H48 L46 H52 H32 H44 H36 H12 L62 H28 J18 J26 J34 J42 J50 J58 J66 J10 H56 H64 H68 H60 N22 N39 N54">
    <cfRule type="expression" dxfId="56" priority="10" stopIfTrue="1">
      <formula>AND($N$1="CU",H8="Umpire")</formula>
    </cfRule>
    <cfRule type="expression" dxfId="55" priority="11" stopIfTrue="1">
      <formula>AND($N$1="CU",H8&lt;&gt;"Umpire",I8&lt;&gt;"")</formula>
    </cfRule>
    <cfRule type="expression" dxfId="54" priority="12" stopIfTrue="1">
      <formula>AND($N$1="CU",H8&lt;&gt;"Umpire")</formula>
    </cfRule>
  </conditionalFormatting>
  <conditionalFormatting sqref="D67 D65 D63 D61 D59 D57 D55 D53 D51 D49 D47 D45 D43 D41 D69">
    <cfRule type="expression" dxfId="53" priority="9" stopIfTrue="1">
      <formula>AND($D41&lt;9,$C41&gt;0)</formula>
    </cfRule>
  </conditionalFormatting>
  <conditionalFormatting sqref="L10 L18 L26 L34 L42 L50 L58 L66 N14 N30 N46 N62 P22 P54 J8 J12 J16 J20 J24 J28 J32 J36 J40 J44 J48 J52 J56 J60 J64 J68">
    <cfRule type="expression" dxfId="52" priority="7" stopIfTrue="1">
      <formula>I8="as"</formula>
    </cfRule>
    <cfRule type="expression" dxfId="51" priority="8" stopIfTrue="1">
      <formula>I8="bs"</formula>
    </cfRule>
  </conditionalFormatting>
  <conditionalFormatting sqref="B7 B9 B11 B13 B15 B17 B19 B21 B23 B25 B27 B29 B31 B33 B35 B37 B39 B41 B43 B45 B47 B49 B51 B53 B55 B57 B59 B61 B63 B65 B67 B69">
    <cfRule type="cellIs" dxfId="50" priority="5" stopIfTrue="1" operator="equal">
      <formula>"QA"</formula>
    </cfRule>
    <cfRule type="cellIs" dxfId="49" priority="6" stopIfTrue="1" operator="equal">
      <formula>"DA"</formula>
    </cfRule>
  </conditionalFormatting>
  <conditionalFormatting sqref="I8 I12 I16 I20 I24 I28 I32 I36 I40 I44 I48 I52 I56 I60 I64 I68 K66 K58 K50 K42 K34 K26 K18 K10 M14 M30 M46 M62 Q79 O54 O39 O22">
    <cfRule type="expression" dxfId="48" priority="4" stopIfTrue="1">
      <formula>$N$1="CU"</formula>
    </cfRule>
  </conditionalFormatting>
  <conditionalFormatting sqref="P38">
    <cfRule type="expression" dxfId="47" priority="2" stopIfTrue="1">
      <formula>O39="as"</formula>
    </cfRule>
    <cfRule type="expression" dxfId="46" priority="3" stopIfTrue="1">
      <formula>O39="bs"</formula>
    </cfRule>
  </conditionalFormatting>
  <conditionalFormatting sqref="D7 D9 D11 D13 D15 D17 D39 D21 D23 D25 D33 D29 D35">
    <cfRule type="expression" dxfId="45" priority="1"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formula1>$U$8:$U$17</formula1>
    </dataValidation>
  </dataValidations>
  <printOptions horizontalCentered="1"/>
  <pageMargins left="0.35" right="0.35" top="0.39" bottom="0.39" header="0" footer="0"/>
  <pageSetup paperSize="9" orientation="portrait" horizontalDpi="4294967294" verticalDpi="2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xm:sqref>
        </x14:dataValidation>
      </x14:dataValidations>
    </ext>
  </extLst>
</worksheet>
</file>

<file path=xl/worksheets/sheet3.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abSelected="1" workbookViewId="0">
      <selection activeCell="U19" sqref="U19"/>
    </sheetView>
  </sheetViews>
  <sheetFormatPr defaultRowHeight="12.75"/>
  <cols>
    <col min="1" max="2" width="3.28515625" style="270" customWidth="1"/>
    <col min="3" max="3" width="4.7109375" style="270" customWidth="1"/>
    <col min="4" max="4" width="4.28515625" style="270" customWidth="1"/>
    <col min="5" max="5" width="12.7109375" style="270" customWidth="1"/>
    <col min="6" max="6" width="2.7109375" style="270" customWidth="1"/>
    <col min="7" max="7" width="7.7109375" style="270" customWidth="1"/>
    <col min="8" max="8" width="5.85546875" style="270" customWidth="1"/>
    <col min="9" max="9" width="1.7109375" style="271" customWidth="1"/>
    <col min="10" max="10" width="10.7109375" style="270" customWidth="1"/>
    <col min="11" max="11" width="1.7109375" style="271" customWidth="1"/>
    <col min="12" max="12" width="10.7109375" style="270" customWidth="1"/>
    <col min="13" max="13" width="1.7109375" style="272" customWidth="1"/>
    <col min="14" max="14" width="10.7109375" style="270" customWidth="1"/>
    <col min="15" max="15" width="1.7109375" style="271" customWidth="1"/>
    <col min="16" max="16" width="10.7109375" style="270" customWidth="1"/>
    <col min="17" max="17" width="1.7109375" style="272" customWidth="1"/>
    <col min="18" max="18" width="9.140625" style="270"/>
    <col min="19" max="19" width="8.7109375" style="270" customWidth="1"/>
    <col min="20" max="20" width="8.85546875" style="270" hidden="1" customWidth="1"/>
    <col min="21" max="21" width="5.7109375" style="270" customWidth="1"/>
    <col min="22" max="256" width="9.140625" style="270"/>
    <col min="257" max="258" width="3.28515625" style="270" customWidth="1"/>
    <col min="259" max="259" width="4.7109375" style="270" customWidth="1"/>
    <col min="260" max="260" width="4.28515625" style="270" customWidth="1"/>
    <col min="261" max="261" width="12.7109375" style="270" customWidth="1"/>
    <col min="262" max="262" width="2.7109375" style="270" customWidth="1"/>
    <col min="263" max="263" width="7.7109375" style="270" customWidth="1"/>
    <col min="264" max="264" width="5.85546875" style="270" customWidth="1"/>
    <col min="265" max="265" width="1.7109375" style="270" customWidth="1"/>
    <col min="266" max="266" width="10.7109375" style="270" customWidth="1"/>
    <col min="267" max="267" width="1.7109375" style="270" customWidth="1"/>
    <col min="268" max="268" width="10.7109375" style="270" customWidth="1"/>
    <col min="269" max="269" width="1.7109375" style="270" customWidth="1"/>
    <col min="270" max="270" width="10.7109375" style="270" customWidth="1"/>
    <col min="271" max="271" width="1.7109375" style="270" customWidth="1"/>
    <col min="272" max="272" width="10.7109375" style="270" customWidth="1"/>
    <col min="273" max="273" width="1.7109375" style="270" customWidth="1"/>
    <col min="274" max="274" width="9.140625" style="270"/>
    <col min="275" max="275" width="8.7109375" style="270" customWidth="1"/>
    <col min="276" max="276" width="0" style="270" hidden="1" customWidth="1"/>
    <col min="277" max="277" width="5.7109375" style="270" customWidth="1"/>
    <col min="278" max="512" width="9.140625" style="270"/>
    <col min="513" max="514" width="3.28515625" style="270" customWidth="1"/>
    <col min="515" max="515" width="4.7109375" style="270" customWidth="1"/>
    <col min="516" max="516" width="4.28515625" style="270" customWidth="1"/>
    <col min="517" max="517" width="12.7109375" style="270" customWidth="1"/>
    <col min="518" max="518" width="2.7109375" style="270" customWidth="1"/>
    <col min="519" max="519" width="7.7109375" style="270" customWidth="1"/>
    <col min="520" max="520" width="5.85546875" style="270" customWidth="1"/>
    <col min="521" max="521" width="1.7109375" style="270" customWidth="1"/>
    <col min="522" max="522" width="10.7109375" style="270" customWidth="1"/>
    <col min="523" max="523" width="1.7109375" style="270" customWidth="1"/>
    <col min="524" max="524" width="10.7109375" style="270" customWidth="1"/>
    <col min="525" max="525" width="1.7109375" style="270" customWidth="1"/>
    <col min="526" max="526" width="10.7109375" style="270" customWidth="1"/>
    <col min="527" max="527" width="1.7109375" style="270" customWidth="1"/>
    <col min="528" max="528" width="10.7109375" style="270" customWidth="1"/>
    <col min="529" max="529" width="1.7109375" style="270" customWidth="1"/>
    <col min="530" max="530" width="9.140625" style="270"/>
    <col min="531" max="531" width="8.7109375" style="270" customWidth="1"/>
    <col min="532" max="532" width="0" style="270" hidden="1" customWidth="1"/>
    <col min="533" max="533" width="5.7109375" style="270" customWidth="1"/>
    <col min="534" max="768" width="9.140625" style="270"/>
    <col min="769" max="770" width="3.28515625" style="270" customWidth="1"/>
    <col min="771" max="771" width="4.7109375" style="270" customWidth="1"/>
    <col min="772" max="772" width="4.28515625" style="270" customWidth="1"/>
    <col min="773" max="773" width="12.7109375" style="270" customWidth="1"/>
    <col min="774" max="774" width="2.7109375" style="270" customWidth="1"/>
    <col min="775" max="775" width="7.7109375" style="270" customWidth="1"/>
    <col min="776" max="776" width="5.85546875" style="270" customWidth="1"/>
    <col min="777" max="777" width="1.7109375" style="270" customWidth="1"/>
    <col min="778" max="778" width="10.7109375" style="270" customWidth="1"/>
    <col min="779" max="779" width="1.7109375" style="270" customWidth="1"/>
    <col min="780" max="780" width="10.7109375" style="270" customWidth="1"/>
    <col min="781" max="781" width="1.7109375" style="270" customWidth="1"/>
    <col min="782" max="782" width="10.7109375" style="270" customWidth="1"/>
    <col min="783" max="783" width="1.7109375" style="270" customWidth="1"/>
    <col min="784" max="784" width="10.7109375" style="270" customWidth="1"/>
    <col min="785" max="785" width="1.7109375" style="270" customWidth="1"/>
    <col min="786" max="786" width="9.140625" style="270"/>
    <col min="787" max="787" width="8.7109375" style="270" customWidth="1"/>
    <col min="788" max="788" width="0" style="270" hidden="1" customWidth="1"/>
    <col min="789" max="789" width="5.7109375" style="270" customWidth="1"/>
    <col min="790" max="1024" width="9.140625" style="270"/>
    <col min="1025" max="1026" width="3.28515625" style="270" customWidth="1"/>
    <col min="1027" max="1027" width="4.7109375" style="270" customWidth="1"/>
    <col min="1028" max="1028" width="4.28515625" style="270" customWidth="1"/>
    <col min="1029" max="1029" width="12.7109375" style="270" customWidth="1"/>
    <col min="1030" max="1030" width="2.7109375" style="270" customWidth="1"/>
    <col min="1031" max="1031" width="7.7109375" style="270" customWidth="1"/>
    <col min="1032" max="1032" width="5.85546875" style="270" customWidth="1"/>
    <col min="1033" max="1033" width="1.7109375" style="270" customWidth="1"/>
    <col min="1034" max="1034" width="10.7109375" style="270" customWidth="1"/>
    <col min="1035" max="1035" width="1.7109375" style="270" customWidth="1"/>
    <col min="1036" max="1036" width="10.7109375" style="270" customWidth="1"/>
    <col min="1037" max="1037" width="1.7109375" style="270" customWidth="1"/>
    <col min="1038" max="1038" width="10.7109375" style="270" customWidth="1"/>
    <col min="1039" max="1039" width="1.7109375" style="270" customWidth="1"/>
    <col min="1040" max="1040" width="10.7109375" style="270" customWidth="1"/>
    <col min="1041" max="1041" width="1.7109375" style="270" customWidth="1"/>
    <col min="1042" max="1042" width="9.140625" style="270"/>
    <col min="1043" max="1043" width="8.7109375" style="270" customWidth="1"/>
    <col min="1044" max="1044" width="0" style="270" hidden="1" customWidth="1"/>
    <col min="1045" max="1045" width="5.7109375" style="270" customWidth="1"/>
    <col min="1046" max="1280" width="9.140625" style="270"/>
    <col min="1281" max="1282" width="3.28515625" style="270" customWidth="1"/>
    <col min="1283" max="1283" width="4.7109375" style="270" customWidth="1"/>
    <col min="1284" max="1284" width="4.28515625" style="270" customWidth="1"/>
    <col min="1285" max="1285" width="12.7109375" style="270" customWidth="1"/>
    <col min="1286" max="1286" width="2.7109375" style="270" customWidth="1"/>
    <col min="1287" max="1287" width="7.7109375" style="270" customWidth="1"/>
    <col min="1288" max="1288" width="5.85546875" style="270" customWidth="1"/>
    <col min="1289" max="1289" width="1.7109375" style="270" customWidth="1"/>
    <col min="1290" max="1290" width="10.7109375" style="270" customWidth="1"/>
    <col min="1291" max="1291" width="1.7109375" style="270" customWidth="1"/>
    <col min="1292" max="1292" width="10.7109375" style="270" customWidth="1"/>
    <col min="1293" max="1293" width="1.7109375" style="270" customWidth="1"/>
    <col min="1294" max="1294" width="10.7109375" style="270" customWidth="1"/>
    <col min="1295" max="1295" width="1.7109375" style="270" customWidth="1"/>
    <col min="1296" max="1296" width="10.7109375" style="270" customWidth="1"/>
    <col min="1297" max="1297" width="1.7109375" style="270" customWidth="1"/>
    <col min="1298" max="1298" width="9.140625" style="270"/>
    <col min="1299" max="1299" width="8.7109375" style="270" customWidth="1"/>
    <col min="1300" max="1300" width="0" style="270" hidden="1" customWidth="1"/>
    <col min="1301" max="1301" width="5.7109375" style="270" customWidth="1"/>
    <col min="1302" max="1536" width="9.140625" style="270"/>
    <col min="1537" max="1538" width="3.28515625" style="270" customWidth="1"/>
    <col min="1539" max="1539" width="4.7109375" style="270" customWidth="1"/>
    <col min="1540" max="1540" width="4.28515625" style="270" customWidth="1"/>
    <col min="1541" max="1541" width="12.7109375" style="270" customWidth="1"/>
    <col min="1542" max="1542" width="2.7109375" style="270" customWidth="1"/>
    <col min="1543" max="1543" width="7.7109375" style="270" customWidth="1"/>
    <col min="1544" max="1544" width="5.85546875" style="270" customWidth="1"/>
    <col min="1545" max="1545" width="1.7109375" style="270" customWidth="1"/>
    <col min="1546" max="1546" width="10.7109375" style="270" customWidth="1"/>
    <col min="1547" max="1547" width="1.7109375" style="270" customWidth="1"/>
    <col min="1548" max="1548" width="10.7109375" style="270" customWidth="1"/>
    <col min="1549" max="1549" width="1.7109375" style="270" customWidth="1"/>
    <col min="1550" max="1550" width="10.7109375" style="270" customWidth="1"/>
    <col min="1551" max="1551" width="1.7109375" style="270" customWidth="1"/>
    <col min="1552" max="1552" width="10.7109375" style="270" customWidth="1"/>
    <col min="1553" max="1553" width="1.7109375" style="270" customWidth="1"/>
    <col min="1554" max="1554" width="9.140625" style="270"/>
    <col min="1555" max="1555" width="8.7109375" style="270" customWidth="1"/>
    <col min="1556" max="1556" width="0" style="270" hidden="1" customWidth="1"/>
    <col min="1557" max="1557" width="5.7109375" style="270" customWidth="1"/>
    <col min="1558" max="1792" width="9.140625" style="270"/>
    <col min="1793" max="1794" width="3.28515625" style="270" customWidth="1"/>
    <col min="1795" max="1795" width="4.7109375" style="270" customWidth="1"/>
    <col min="1796" max="1796" width="4.28515625" style="270" customWidth="1"/>
    <col min="1797" max="1797" width="12.7109375" style="270" customWidth="1"/>
    <col min="1798" max="1798" width="2.7109375" style="270" customWidth="1"/>
    <col min="1799" max="1799" width="7.7109375" style="270" customWidth="1"/>
    <col min="1800" max="1800" width="5.85546875" style="270" customWidth="1"/>
    <col min="1801" max="1801" width="1.7109375" style="270" customWidth="1"/>
    <col min="1802" max="1802" width="10.7109375" style="270" customWidth="1"/>
    <col min="1803" max="1803" width="1.7109375" style="270" customWidth="1"/>
    <col min="1804" max="1804" width="10.7109375" style="270" customWidth="1"/>
    <col min="1805" max="1805" width="1.7109375" style="270" customWidth="1"/>
    <col min="1806" max="1806" width="10.7109375" style="270" customWidth="1"/>
    <col min="1807" max="1807" width="1.7109375" style="270" customWidth="1"/>
    <col min="1808" max="1808" width="10.7109375" style="270" customWidth="1"/>
    <col min="1809" max="1809" width="1.7109375" style="270" customWidth="1"/>
    <col min="1810" max="1810" width="9.140625" style="270"/>
    <col min="1811" max="1811" width="8.7109375" style="270" customWidth="1"/>
    <col min="1812" max="1812" width="0" style="270" hidden="1" customWidth="1"/>
    <col min="1813" max="1813" width="5.7109375" style="270" customWidth="1"/>
    <col min="1814" max="2048" width="9.140625" style="270"/>
    <col min="2049" max="2050" width="3.28515625" style="270" customWidth="1"/>
    <col min="2051" max="2051" width="4.7109375" style="270" customWidth="1"/>
    <col min="2052" max="2052" width="4.28515625" style="270" customWidth="1"/>
    <col min="2053" max="2053" width="12.7109375" style="270" customWidth="1"/>
    <col min="2054" max="2054" width="2.7109375" style="270" customWidth="1"/>
    <col min="2055" max="2055" width="7.7109375" style="270" customWidth="1"/>
    <col min="2056" max="2056" width="5.85546875" style="270" customWidth="1"/>
    <col min="2057" max="2057" width="1.7109375" style="270" customWidth="1"/>
    <col min="2058" max="2058" width="10.7109375" style="270" customWidth="1"/>
    <col min="2059" max="2059" width="1.7109375" style="270" customWidth="1"/>
    <col min="2060" max="2060" width="10.7109375" style="270" customWidth="1"/>
    <col min="2061" max="2061" width="1.7109375" style="270" customWidth="1"/>
    <col min="2062" max="2062" width="10.7109375" style="270" customWidth="1"/>
    <col min="2063" max="2063" width="1.7109375" style="270" customWidth="1"/>
    <col min="2064" max="2064" width="10.7109375" style="270" customWidth="1"/>
    <col min="2065" max="2065" width="1.7109375" style="270" customWidth="1"/>
    <col min="2066" max="2066" width="9.140625" style="270"/>
    <col min="2067" max="2067" width="8.7109375" style="270" customWidth="1"/>
    <col min="2068" max="2068" width="0" style="270" hidden="1" customWidth="1"/>
    <col min="2069" max="2069" width="5.7109375" style="270" customWidth="1"/>
    <col min="2070" max="2304" width="9.140625" style="270"/>
    <col min="2305" max="2306" width="3.28515625" style="270" customWidth="1"/>
    <col min="2307" max="2307" width="4.7109375" style="270" customWidth="1"/>
    <col min="2308" max="2308" width="4.28515625" style="270" customWidth="1"/>
    <col min="2309" max="2309" width="12.7109375" style="270" customWidth="1"/>
    <col min="2310" max="2310" width="2.7109375" style="270" customWidth="1"/>
    <col min="2311" max="2311" width="7.7109375" style="270" customWidth="1"/>
    <col min="2312" max="2312" width="5.85546875" style="270" customWidth="1"/>
    <col min="2313" max="2313" width="1.7109375" style="270" customWidth="1"/>
    <col min="2314" max="2314" width="10.7109375" style="270" customWidth="1"/>
    <col min="2315" max="2315" width="1.7109375" style="270" customWidth="1"/>
    <col min="2316" max="2316" width="10.7109375" style="270" customWidth="1"/>
    <col min="2317" max="2317" width="1.7109375" style="270" customWidth="1"/>
    <col min="2318" max="2318" width="10.7109375" style="270" customWidth="1"/>
    <col min="2319" max="2319" width="1.7109375" style="270" customWidth="1"/>
    <col min="2320" max="2320" width="10.7109375" style="270" customWidth="1"/>
    <col min="2321" max="2321" width="1.7109375" style="270" customWidth="1"/>
    <col min="2322" max="2322" width="9.140625" style="270"/>
    <col min="2323" max="2323" width="8.7109375" style="270" customWidth="1"/>
    <col min="2324" max="2324" width="0" style="270" hidden="1" customWidth="1"/>
    <col min="2325" max="2325" width="5.7109375" style="270" customWidth="1"/>
    <col min="2326" max="2560" width="9.140625" style="270"/>
    <col min="2561" max="2562" width="3.28515625" style="270" customWidth="1"/>
    <col min="2563" max="2563" width="4.7109375" style="270" customWidth="1"/>
    <col min="2564" max="2564" width="4.28515625" style="270" customWidth="1"/>
    <col min="2565" max="2565" width="12.7109375" style="270" customWidth="1"/>
    <col min="2566" max="2566" width="2.7109375" style="270" customWidth="1"/>
    <col min="2567" max="2567" width="7.7109375" style="270" customWidth="1"/>
    <col min="2568" max="2568" width="5.85546875" style="270" customWidth="1"/>
    <col min="2569" max="2569" width="1.7109375" style="270" customWidth="1"/>
    <col min="2570" max="2570" width="10.7109375" style="270" customWidth="1"/>
    <col min="2571" max="2571" width="1.7109375" style="270" customWidth="1"/>
    <col min="2572" max="2572" width="10.7109375" style="270" customWidth="1"/>
    <col min="2573" max="2573" width="1.7109375" style="270" customWidth="1"/>
    <col min="2574" max="2574" width="10.7109375" style="270" customWidth="1"/>
    <col min="2575" max="2575" width="1.7109375" style="270" customWidth="1"/>
    <col min="2576" max="2576" width="10.7109375" style="270" customWidth="1"/>
    <col min="2577" max="2577" width="1.7109375" style="270" customWidth="1"/>
    <col min="2578" max="2578" width="9.140625" style="270"/>
    <col min="2579" max="2579" width="8.7109375" style="270" customWidth="1"/>
    <col min="2580" max="2580" width="0" style="270" hidden="1" customWidth="1"/>
    <col min="2581" max="2581" width="5.7109375" style="270" customWidth="1"/>
    <col min="2582" max="2816" width="9.140625" style="270"/>
    <col min="2817" max="2818" width="3.28515625" style="270" customWidth="1"/>
    <col min="2819" max="2819" width="4.7109375" style="270" customWidth="1"/>
    <col min="2820" max="2820" width="4.28515625" style="270" customWidth="1"/>
    <col min="2821" max="2821" width="12.7109375" style="270" customWidth="1"/>
    <col min="2822" max="2822" width="2.7109375" style="270" customWidth="1"/>
    <col min="2823" max="2823" width="7.7109375" style="270" customWidth="1"/>
    <col min="2824" max="2824" width="5.85546875" style="270" customWidth="1"/>
    <col min="2825" max="2825" width="1.7109375" style="270" customWidth="1"/>
    <col min="2826" max="2826" width="10.7109375" style="270" customWidth="1"/>
    <col min="2827" max="2827" width="1.7109375" style="270" customWidth="1"/>
    <col min="2828" max="2828" width="10.7109375" style="270" customWidth="1"/>
    <col min="2829" max="2829" width="1.7109375" style="270" customWidth="1"/>
    <col min="2830" max="2830" width="10.7109375" style="270" customWidth="1"/>
    <col min="2831" max="2831" width="1.7109375" style="270" customWidth="1"/>
    <col min="2832" max="2832" width="10.7109375" style="270" customWidth="1"/>
    <col min="2833" max="2833" width="1.7109375" style="270" customWidth="1"/>
    <col min="2834" max="2834" width="9.140625" style="270"/>
    <col min="2835" max="2835" width="8.7109375" style="270" customWidth="1"/>
    <col min="2836" max="2836" width="0" style="270" hidden="1" customWidth="1"/>
    <col min="2837" max="2837" width="5.7109375" style="270" customWidth="1"/>
    <col min="2838" max="3072" width="9.140625" style="270"/>
    <col min="3073" max="3074" width="3.28515625" style="270" customWidth="1"/>
    <col min="3075" max="3075" width="4.7109375" style="270" customWidth="1"/>
    <col min="3076" max="3076" width="4.28515625" style="270" customWidth="1"/>
    <col min="3077" max="3077" width="12.7109375" style="270" customWidth="1"/>
    <col min="3078" max="3078" width="2.7109375" style="270" customWidth="1"/>
    <col min="3079" max="3079" width="7.7109375" style="270" customWidth="1"/>
    <col min="3080" max="3080" width="5.85546875" style="270" customWidth="1"/>
    <col min="3081" max="3081" width="1.7109375" style="270" customWidth="1"/>
    <col min="3082" max="3082" width="10.7109375" style="270" customWidth="1"/>
    <col min="3083" max="3083" width="1.7109375" style="270" customWidth="1"/>
    <col min="3084" max="3084" width="10.7109375" style="270" customWidth="1"/>
    <col min="3085" max="3085" width="1.7109375" style="270" customWidth="1"/>
    <col min="3086" max="3086" width="10.7109375" style="270" customWidth="1"/>
    <col min="3087" max="3087" width="1.7109375" style="270" customWidth="1"/>
    <col min="3088" max="3088" width="10.7109375" style="270" customWidth="1"/>
    <col min="3089" max="3089" width="1.7109375" style="270" customWidth="1"/>
    <col min="3090" max="3090" width="9.140625" style="270"/>
    <col min="3091" max="3091" width="8.7109375" style="270" customWidth="1"/>
    <col min="3092" max="3092" width="0" style="270" hidden="1" customWidth="1"/>
    <col min="3093" max="3093" width="5.7109375" style="270" customWidth="1"/>
    <col min="3094" max="3328" width="9.140625" style="270"/>
    <col min="3329" max="3330" width="3.28515625" style="270" customWidth="1"/>
    <col min="3331" max="3331" width="4.7109375" style="270" customWidth="1"/>
    <col min="3332" max="3332" width="4.28515625" style="270" customWidth="1"/>
    <col min="3333" max="3333" width="12.7109375" style="270" customWidth="1"/>
    <col min="3334" max="3334" width="2.7109375" style="270" customWidth="1"/>
    <col min="3335" max="3335" width="7.7109375" style="270" customWidth="1"/>
    <col min="3336" max="3336" width="5.85546875" style="270" customWidth="1"/>
    <col min="3337" max="3337" width="1.7109375" style="270" customWidth="1"/>
    <col min="3338" max="3338" width="10.7109375" style="270" customWidth="1"/>
    <col min="3339" max="3339" width="1.7109375" style="270" customWidth="1"/>
    <col min="3340" max="3340" width="10.7109375" style="270" customWidth="1"/>
    <col min="3341" max="3341" width="1.7109375" style="270" customWidth="1"/>
    <col min="3342" max="3342" width="10.7109375" style="270" customWidth="1"/>
    <col min="3343" max="3343" width="1.7109375" style="270" customWidth="1"/>
    <col min="3344" max="3344" width="10.7109375" style="270" customWidth="1"/>
    <col min="3345" max="3345" width="1.7109375" style="270" customWidth="1"/>
    <col min="3346" max="3346" width="9.140625" style="270"/>
    <col min="3347" max="3347" width="8.7109375" style="270" customWidth="1"/>
    <col min="3348" max="3348" width="0" style="270" hidden="1" customWidth="1"/>
    <col min="3349" max="3349" width="5.7109375" style="270" customWidth="1"/>
    <col min="3350" max="3584" width="9.140625" style="270"/>
    <col min="3585" max="3586" width="3.28515625" style="270" customWidth="1"/>
    <col min="3587" max="3587" width="4.7109375" style="270" customWidth="1"/>
    <col min="3588" max="3588" width="4.28515625" style="270" customWidth="1"/>
    <col min="3589" max="3589" width="12.7109375" style="270" customWidth="1"/>
    <col min="3590" max="3590" width="2.7109375" style="270" customWidth="1"/>
    <col min="3591" max="3591" width="7.7109375" style="270" customWidth="1"/>
    <col min="3592" max="3592" width="5.85546875" style="270" customWidth="1"/>
    <col min="3593" max="3593" width="1.7109375" style="270" customWidth="1"/>
    <col min="3594" max="3594" width="10.7109375" style="270" customWidth="1"/>
    <col min="3595" max="3595" width="1.7109375" style="270" customWidth="1"/>
    <col min="3596" max="3596" width="10.7109375" style="270" customWidth="1"/>
    <col min="3597" max="3597" width="1.7109375" style="270" customWidth="1"/>
    <col min="3598" max="3598" width="10.7109375" style="270" customWidth="1"/>
    <col min="3599" max="3599" width="1.7109375" style="270" customWidth="1"/>
    <col min="3600" max="3600" width="10.7109375" style="270" customWidth="1"/>
    <col min="3601" max="3601" width="1.7109375" style="270" customWidth="1"/>
    <col min="3602" max="3602" width="9.140625" style="270"/>
    <col min="3603" max="3603" width="8.7109375" style="270" customWidth="1"/>
    <col min="3604" max="3604" width="0" style="270" hidden="1" customWidth="1"/>
    <col min="3605" max="3605" width="5.7109375" style="270" customWidth="1"/>
    <col min="3606" max="3840" width="9.140625" style="270"/>
    <col min="3841" max="3842" width="3.28515625" style="270" customWidth="1"/>
    <col min="3843" max="3843" width="4.7109375" style="270" customWidth="1"/>
    <col min="3844" max="3844" width="4.28515625" style="270" customWidth="1"/>
    <col min="3845" max="3845" width="12.7109375" style="270" customWidth="1"/>
    <col min="3846" max="3846" width="2.7109375" style="270" customWidth="1"/>
    <col min="3847" max="3847" width="7.7109375" style="270" customWidth="1"/>
    <col min="3848" max="3848" width="5.85546875" style="270" customWidth="1"/>
    <col min="3849" max="3849" width="1.7109375" style="270" customWidth="1"/>
    <col min="3850" max="3850" width="10.7109375" style="270" customWidth="1"/>
    <col min="3851" max="3851" width="1.7109375" style="270" customWidth="1"/>
    <col min="3852" max="3852" width="10.7109375" style="270" customWidth="1"/>
    <col min="3853" max="3853" width="1.7109375" style="270" customWidth="1"/>
    <col min="3854" max="3854" width="10.7109375" style="270" customWidth="1"/>
    <col min="3855" max="3855" width="1.7109375" style="270" customWidth="1"/>
    <col min="3856" max="3856" width="10.7109375" style="270" customWidth="1"/>
    <col min="3857" max="3857" width="1.7109375" style="270" customWidth="1"/>
    <col min="3858" max="3858" width="9.140625" style="270"/>
    <col min="3859" max="3859" width="8.7109375" style="270" customWidth="1"/>
    <col min="3860" max="3860" width="0" style="270" hidden="1" customWidth="1"/>
    <col min="3861" max="3861" width="5.7109375" style="270" customWidth="1"/>
    <col min="3862" max="4096" width="9.140625" style="270"/>
    <col min="4097" max="4098" width="3.28515625" style="270" customWidth="1"/>
    <col min="4099" max="4099" width="4.7109375" style="270" customWidth="1"/>
    <col min="4100" max="4100" width="4.28515625" style="270" customWidth="1"/>
    <col min="4101" max="4101" width="12.7109375" style="270" customWidth="1"/>
    <col min="4102" max="4102" width="2.7109375" style="270" customWidth="1"/>
    <col min="4103" max="4103" width="7.7109375" style="270" customWidth="1"/>
    <col min="4104" max="4104" width="5.85546875" style="270" customWidth="1"/>
    <col min="4105" max="4105" width="1.7109375" style="270" customWidth="1"/>
    <col min="4106" max="4106" width="10.7109375" style="270" customWidth="1"/>
    <col min="4107" max="4107" width="1.7109375" style="270" customWidth="1"/>
    <col min="4108" max="4108" width="10.7109375" style="270" customWidth="1"/>
    <col min="4109" max="4109" width="1.7109375" style="270" customWidth="1"/>
    <col min="4110" max="4110" width="10.7109375" style="270" customWidth="1"/>
    <col min="4111" max="4111" width="1.7109375" style="270" customWidth="1"/>
    <col min="4112" max="4112" width="10.7109375" style="270" customWidth="1"/>
    <col min="4113" max="4113" width="1.7109375" style="270" customWidth="1"/>
    <col min="4114" max="4114" width="9.140625" style="270"/>
    <col min="4115" max="4115" width="8.7109375" style="270" customWidth="1"/>
    <col min="4116" max="4116" width="0" style="270" hidden="1" customWidth="1"/>
    <col min="4117" max="4117" width="5.7109375" style="270" customWidth="1"/>
    <col min="4118" max="4352" width="9.140625" style="270"/>
    <col min="4353" max="4354" width="3.28515625" style="270" customWidth="1"/>
    <col min="4355" max="4355" width="4.7109375" style="270" customWidth="1"/>
    <col min="4356" max="4356" width="4.28515625" style="270" customWidth="1"/>
    <col min="4357" max="4357" width="12.7109375" style="270" customWidth="1"/>
    <col min="4358" max="4358" width="2.7109375" style="270" customWidth="1"/>
    <col min="4359" max="4359" width="7.7109375" style="270" customWidth="1"/>
    <col min="4360" max="4360" width="5.85546875" style="270" customWidth="1"/>
    <col min="4361" max="4361" width="1.7109375" style="270" customWidth="1"/>
    <col min="4362" max="4362" width="10.7109375" style="270" customWidth="1"/>
    <col min="4363" max="4363" width="1.7109375" style="270" customWidth="1"/>
    <col min="4364" max="4364" width="10.7109375" style="270" customWidth="1"/>
    <col min="4365" max="4365" width="1.7109375" style="270" customWidth="1"/>
    <col min="4366" max="4366" width="10.7109375" style="270" customWidth="1"/>
    <col min="4367" max="4367" width="1.7109375" style="270" customWidth="1"/>
    <col min="4368" max="4368" width="10.7109375" style="270" customWidth="1"/>
    <col min="4369" max="4369" width="1.7109375" style="270" customWidth="1"/>
    <col min="4370" max="4370" width="9.140625" style="270"/>
    <col min="4371" max="4371" width="8.7109375" style="270" customWidth="1"/>
    <col min="4372" max="4372" width="0" style="270" hidden="1" customWidth="1"/>
    <col min="4373" max="4373" width="5.7109375" style="270" customWidth="1"/>
    <col min="4374" max="4608" width="9.140625" style="270"/>
    <col min="4609" max="4610" width="3.28515625" style="270" customWidth="1"/>
    <col min="4611" max="4611" width="4.7109375" style="270" customWidth="1"/>
    <col min="4612" max="4612" width="4.28515625" style="270" customWidth="1"/>
    <col min="4613" max="4613" width="12.7109375" style="270" customWidth="1"/>
    <col min="4614" max="4614" width="2.7109375" style="270" customWidth="1"/>
    <col min="4615" max="4615" width="7.7109375" style="270" customWidth="1"/>
    <col min="4616" max="4616" width="5.85546875" style="270" customWidth="1"/>
    <col min="4617" max="4617" width="1.7109375" style="270" customWidth="1"/>
    <col min="4618" max="4618" width="10.7109375" style="270" customWidth="1"/>
    <col min="4619" max="4619" width="1.7109375" style="270" customWidth="1"/>
    <col min="4620" max="4620" width="10.7109375" style="270" customWidth="1"/>
    <col min="4621" max="4621" width="1.7109375" style="270" customWidth="1"/>
    <col min="4622" max="4622" width="10.7109375" style="270" customWidth="1"/>
    <col min="4623" max="4623" width="1.7109375" style="270" customWidth="1"/>
    <col min="4624" max="4624" width="10.7109375" style="270" customWidth="1"/>
    <col min="4625" max="4625" width="1.7109375" style="270" customWidth="1"/>
    <col min="4626" max="4626" width="9.140625" style="270"/>
    <col min="4627" max="4627" width="8.7109375" style="270" customWidth="1"/>
    <col min="4628" max="4628" width="0" style="270" hidden="1" customWidth="1"/>
    <col min="4629" max="4629" width="5.7109375" style="270" customWidth="1"/>
    <col min="4630" max="4864" width="9.140625" style="270"/>
    <col min="4865" max="4866" width="3.28515625" style="270" customWidth="1"/>
    <col min="4867" max="4867" width="4.7109375" style="270" customWidth="1"/>
    <col min="4868" max="4868" width="4.28515625" style="270" customWidth="1"/>
    <col min="4869" max="4869" width="12.7109375" style="270" customWidth="1"/>
    <col min="4870" max="4870" width="2.7109375" style="270" customWidth="1"/>
    <col min="4871" max="4871" width="7.7109375" style="270" customWidth="1"/>
    <col min="4872" max="4872" width="5.85546875" style="270" customWidth="1"/>
    <col min="4873" max="4873" width="1.7109375" style="270" customWidth="1"/>
    <col min="4874" max="4874" width="10.7109375" style="270" customWidth="1"/>
    <col min="4875" max="4875" width="1.7109375" style="270" customWidth="1"/>
    <col min="4876" max="4876" width="10.7109375" style="270" customWidth="1"/>
    <col min="4877" max="4877" width="1.7109375" style="270" customWidth="1"/>
    <col min="4878" max="4878" width="10.7109375" style="270" customWidth="1"/>
    <col min="4879" max="4879" width="1.7109375" style="270" customWidth="1"/>
    <col min="4880" max="4880" width="10.7109375" style="270" customWidth="1"/>
    <col min="4881" max="4881" width="1.7109375" style="270" customWidth="1"/>
    <col min="4882" max="4882" width="9.140625" style="270"/>
    <col min="4883" max="4883" width="8.7109375" style="270" customWidth="1"/>
    <col min="4884" max="4884" width="0" style="270" hidden="1" customWidth="1"/>
    <col min="4885" max="4885" width="5.7109375" style="270" customWidth="1"/>
    <col min="4886" max="5120" width="9.140625" style="270"/>
    <col min="5121" max="5122" width="3.28515625" style="270" customWidth="1"/>
    <col min="5123" max="5123" width="4.7109375" style="270" customWidth="1"/>
    <col min="5124" max="5124" width="4.28515625" style="270" customWidth="1"/>
    <col min="5125" max="5125" width="12.7109375" style="270" customWidth="1"/>
    <col min="5126" max="5126" width="2.7109375" style="270" customWidth="1"/>
    <col min="5127" max="5127" width="7.7109375" style="270" customWidth="1"/>
    <col min="5128" max="5128" width="5.85546875" style="270" customWidth="1"/>
    <col min="5129" max="5129" width="1.7109375" style="270" customWidth="1"/>
    <col min="5130" max="5130" width="10.7109375" style="270" customWidth="1"/>
    <col min="5131" max="5131" width="1.7109375" style="270" customWidth="1"/>
    <col min="5132" max="5132" width="10.7109375" style="270" customWidth="1"/>
    <col min="5133" max="5133" width="1.7109375" style="270" customWidth="1"/>
    <col min="5134" max="5134" width="10.7109375" style="270" customWidth="1"/>
    <col min="5135" max="5135" width="1.7109375" style="270" customWidth="1"/>
    <col min="5136" max="5136" width="10.7109375" style="270" customWidth="1"/>
    <col min="5137" max="5137" width="1.7109375" style="270" customWidth="1"/>
    <col min="5138" max="5138" width="9.140625" style="270"/>
    <col min="5139" max="5139" width="8.7109375" style="270" customWidth="1"/>
    <col min="5140" max="5140" width="0" style="270" hidden="1" customWidth="1"/>
    <col min="5141" max="5141" width="5.7109375" style="270" customWidth="1"/>
    <col min="5142" max="5376" width="9.140625" style="270"/>
    <col min="5377" max="5378" width="3.28515625" style="270" customWidth="1"/>
    <col min="5379" max="5379" width="4.7109375" style="270" customWidth="1"/>
    <col min="5380" max="5380" width="4.28515625" style="270" customWidth="1"/>
    <col min="5381" max="5381" width="12.7109375" style="270" customWidth="1"/>
    <col min="5382" max="5382" width="2.7109375" style="270" customWidth="1"/>
    <col min="5383" max="5383" width="7.7109375" style="270" customWidth="1"/>
    <col min="5384" max="5384" width="5.85546875" style="270" customWidth="1"/>
    <col min="5385" max="5385" width="1.7109375" style="270" customWidth="1"/>
    <col min="5386" max="5386" width="10.7109375" style="270" customWidth="1"/>
    <col min="5387" max="5387" width="1.7109375" style="270" customWidth="1"/>
    <col min="5388" max="5388" width="10.7109375" style="270" customWidth="1"/>
    <col min="5389" max="5389" width="1.7109375" style="270" customWidth="1"/>
    <col min="5390" max="5390" width="10.7109375" style="270" customWidth="1"/>
    <col min="5391" max="5391" width="1.7109375" style="270" customWidth="1"/>
    <col min="5392" max="5392" width="10.7109375" style="270" customWidth="1"/>
    <col min="5393" max="5393" width="1.7109375" style="270" customWidth="1"/>
    <col min="5394" max="5394" width="9.140625" style="270"/>
    <col min="5395" max="5395" width="8.7109375" style="270" customWidth="1"/>
    <col min="5396" max="5396" width="0" style="270" hidden="1" customWidth="1"/>
    <col min="5397" max="5397" width="5.7109375" style="270" customWidth="1"/>
    <col min="5398" max="5632" width="9.140625" style="270"/>
    <col min="5633" max="5634" width="3.28515625" style="270" customWidth="1"/>
    <col min="5635" max="5635" width="4.7109375" style="270" customWidth="1"/>
    <col min="5636" max="5636" width="4.28515625" style="270" customWidth="1"/>
    <col min="5637" max="5637" width="12.7109375" style="270" customWidth="1"/>
    <col min="5638" max="5638" width="2.7109375" style="270" customWidth="1"/>
    <col min="5639" max="5639" width="7.7109375" style="270" customWidth="1"/>
    <col min="5640" max="5640" width="5.85546875" style="270" customWidth="1"/>
    <col min="5641" max="5641" width="1.7109375" style="270" customWidth="1"/>
    <col min="5642" max="5642" width="10.7109375" style="270" customWidth="1"/>
    <col min="5643" max="5643" width="1.7109375" style="270" customWidth="1"/>
    <col min="5644" max="5644" width="10.7109375" style="270" customWidth="1"/>
    <col min="5645" max="5645" width="1.7109375" style="270" customWidth="1"/>
    <col min="5646" max="5646" width="10.7109375" style="270" customWidth="1"/>
    <col min="5647" max="5647" width="1.7109375" style="270" customWidth="1"/>
    <col min="5648" max="5648" width="10.7109375" style="270" customWidth="1"/>
    <col min="5649" max="5649" width="1.7109375" style="270" customWidth="1"/>
    <col min="5650" max="5650" width="9.140625" style="270"/>
    <col min="5651" max="5651" width="8.7109375" style="270" customWidth="1"/>
    <col min="5652" max="5652" width="0" style="270" hidden="1" customWidth="1"/>
    <col min="5653" max="5653" width="5.7109375" style="270" customWidth="1"/>
    <col min="5654" max="5888" width="9.140625" style="270"/>
    <col min="5889" max="5890" width="3.28515625" style="270" customWidth="1"/>
    <col min="5891" max="5891" width="4.7109375" style="270" customWidth="1"/>
    <col min="5892" max="5892" width="4.28515625" style="270" customWidth="1"/>
    <col min="5893" max="5893" width="12.7109375" style="270" customWidth="1"/>
    <col min="5894" max="5894" width="2.7109375" style="270" customWidth="1"/>
    <col min="5895" max="5895" width="7.7109375" style="270" customWidth="1"/>
    <col min="5896" max="5896" width="5.85546875" style="270" customWidth="1"/>
    <col min="5897" max="5897" width="1.7109375" style="270" customWidth="1"/>
    <col min="5898" max="5898" width="10.7109375" style="270" customWidth="1"/>
    <col min="5899" max="5899" width="1.7109375" style="270" customWidth="1"/>
    <col min="5900" max="5900" width="10.7109375" style="270" customWidth="1"/>
    <col min="5901" max="5901" width="1.7109375" style="270" customWidth="1"/>
    <col min="5902" max="5902" width="10.7109375" style="270" customWidth="1"/>
    <col min="5903" max="5903" width="1.7109375" style="270" customWidth="1"/>
    <col min="5904" max="5904" width="10.7109375" style="270" customWidth="1"/>
    <col min="5905" max="5905" width="1.7109375" style="270" customWidth="1"/>
    <col min="5906" max="5906" width="9.140625" style="270"/>
    <col min="5907" max="5907" width="8.7109375" style="270" customWidth="1"/>
    <col min="5908" max="5908" width="0" style="270" hidden="1" customWidth="1"/>
    <col min="5909" max="5909" width="5.7109375" style="270" customWidth="1"/>
    <col min="5910" max="6144" width="9.140625" style="270"/>
    <col min="6145" max="6146" width="3.28515625" style="270" customWidth="1"/>
    <col min="6147" max="6147" width="4.7109375" style="270" customWidth="1"/>
    <col min="6148" max="6148" width="4.28515625" style="270" customWidth="1"/>
    <col min="6149" max="6149" width="12.7109375" style="270" customWidth="1"/>
    <col min="6150" max="6150" width="2.7109375" style="270" customWidth="1"/>
    <col min="6151" max="6151" width="7.7109375" style="270" customWidth="1"/>
    <col min="6152" max="6152" width="5.85546875" style="270" customWidth="1"/>
    <col min="6153" max="6153" width="1.7109375" style="270" customWidth="1"/>
    <col min="6154" max="6154" width="10.7109375" style="270" customWidth="1"/>
    <col min="6155" max="6155" width="1.7109375" style="270" customWidth="1"/>
    <col min="6156" max="6156" width="10.7109375" style="270" customWidth="1"/>
    <col min="6157" max="6157" width="1.7109375" style="270" customWidth="1"/>
    <col min="6158" max="6158" width="10.7109375" style="270" customWidth="1"/>
    <col min="6159" max="6159" width="1.7109375" style="270" customWidth="1"/>
    <col min="6160" max="6160" width="10.7109375" style="270" customWidth="1"/>
    <col min="6161" max="6161" width="1.7109375" style="270" customWidth="1"/>
    <col min="6162" max="6162" width="9.140625" style="270"/>
    <col min="6163" max="6163" width="8.7109375" style="270" customWidth="1"/>
    <col min="6164" max="6164" width="0" style="270" hidden="1" customWidth="1"/>
    <col min="6165" max="6165" width="5.7109375" style="270" customWidth="1"/>
    <col min="6166" max="6400" width="9.140625" style="270"/>
    <col min="6401" max="6402" width="3.28515625" style="270" customWidth="1"/>
    <col min="6403" max="6403" width="4.7109375" style="270" customWidth="1"/>
    <col min="6404" max="6404" width="4.28515625" style="270" customWidth="1"/>
    <col min="6405" max="6405" width="12.7109375" style="270" customWidth="1"/>
    <col min="6406" max="6406" width="2.7109375" style="270" customWidth="1"/>
    <col min="6407" max="6407" width="7.7109375" style="270" customWidth="1"/>
    <col min="6408" max="6408" width="5.85546875" style="270" customWidth="1"/>
    <col min="6409" max="6409" width="1.7109375" style="270" customWidth="1"/>
    <col min="6410" max="6410" width="10.7109375" style="270" customWidth="1"/>
    <col min="6411" max="6411" width="1.7109375" style="270" customWidth="1"/>
    <col min="6412" max="6412" width="10.7109375" style="270" customWidth="1"/>
    <col min="6413" max="6413" width="1.7109375" style="270" customWidth="1"/>
    <col min="6414" max="6414" width="10.7109375" style="270" customWidth="1"/>
    <col min="6415" max="6415" width="1.7109375" style="270" customWidth="1"/>
    <col min="6416" max="6416" width="10.7109375" style="270" customWidth="1"/>
    <col min="6417" max="6417" width="1.7109375" style="270" customWidth="1"/>
    <col min="6418" max="6418" width="9.140625" style="270"/>
    <col min="6419" max="6419" width="8.7109375" style="270" customWidth="1"/>
    <col min="6420" max="6420" width="0" style="270" hidden="1" customWidth="1"/>
    <col min="6421" max="6421" width="5.7109375" style="270" customWidth="1"/>
    <col min="6422" max="6656" width="9.140625" style="270"/>
    <col min="6657" max="6658" width="3.28515625" style="270" customWidth="1"/>
    <col min="6659" max="6659" width="4.7109375" style="270" customWidth="1"/>
    <col min="6660" max="6660" width="4.28515625" style="270" customWidth="1"/>
    <col min="6661" max="6661" width="12.7109375" style="270" customWidth="1"/>
    <col min="6662" max="6662" width="2.7109375" style="270" customWidth="1"/>
    <col min="6663" max="6663" width="7.7109375" style="270" customWidth="1"/>
    <col min="6664" max="6664" width="5.85546875" style="270" customWidth="1"/>
    <col min="6665" max="6665" width="1.7109375" style="270" customWidth="1"/>
    <col min="6666" max="6666" width="10.7109375" style="270" customWidth="1"/>
    <col min="6667" max="6667" width="1.7109375" style="270" customWidth="1"/>
    <col min="6668" max="6668" width="10.7109375" style="270" customWidth="1"/>
    <col min="6669" max="6669" width="1.7109375" style="270" customWidth="1"/>
    <col min="6670" max="6670" width="10.7109375" style="270" customWidth="1"/>
    <col min="6671" max="6671" width="1.7109375" style="270" customWidth="1"/>
    <col min="6672" max="6672" width="10.7109375" style="270" customWidth="1"/>
    <col min="6673" max="6673" width="1.7109375" style="270" customWidth="1"/>
    <col min="6674" max="6674" width="9.140625" style="270"/>
    <col min="6675" max="6675" width="8.7109375" style="270" customWidth="1"/>
    <col min="6676" max="6676" width="0" style="270" hidden="1" customWidth="1"/>
    <col min="6677" max="6677" width="5.7109375" style="270" customWidth="1"/>
    <col min="6678" max="6912" width="9.140625" style="270"/>
    <col min="6913" max="6914" width="3.28515625" style="270" customWidth="1"/>
    <col min="6915" max="6915" width="4.7109375" style="270" customWidth="1"/>
    <col min="6916" max="6916" width="4.28515625" style="270" customWidth="1"/>
    <col min="6917" max="6917" width="12.7109375" style="270" customWidth="1"/>
    <col min="6918" max="6918" width="2.7109375" style="270" customWidth="1"/>
    <col min="6919" max="6919" width="7.7109375" style="270" customWidth="1"/>
    <col min="6920" max="6920" width="5.85546875" style="270" customWidth="1"/>
    <col min="6921" max="6921" width="1.7109375" style="270" customWidth="1"/>
    <col min="6922" max="6922" width="10.7109375" style="270" customWidth="1"/>
    <col min="6923" max="6923" width="1.7109375" style="270" customWidth="1"/>
    <col min="6924" max="6924" width="10.7109375" style="270" customWidth="1"/>
    <col min="6925" max="6925" width="1.7109375" style="270" customWidth="1"/>
    <col min="6926" max="6926" width="10.7109375" style="270" customWidth="1"/>
    <col min="6927" max="6927" width="1.7109375" style="270" customWidth="1"/>
    <col min="6928" max="6928" width="10.7109375" style="270" customWidth="1"/>
    <col min="6929" max="6929" width="1.7109375" style="270" customWidth="1"/>
    <col min="6930" max="6930" width="9.140625" style="270"/>
    <col min="6931" max="6931" width="8.7109375" style="270" customWidth="1"/>
    <col min="6932" max="6932" width="0" style="270" hidden="1" customWidth="1"/>
    <col min="6933" max="6933" width="5.7109375" style="270" customWidth="1"/>
    <col min="6934" max="7168" width="9.140625" style="270"/>
    <col min="7169" max="7170" width="3.28515625" style="270" customWidth="1"/>
    <col min="7171" max="7171" width="4.7109375" style="270" customWidth="1"/>
    <col min="7172" max="7172" width="4.28515625" style="270" customWidth="1"/>
    <col min="7173" max="7173" width="12.7109375" style="270" customWidth="1"/>
    <col min="7174" max="7174" width="2.7109375" style="270" customWidth="1"/>
    <col min="7175" max="7175" width="7.7109375" style="270" customWidth="1"/>
    <col min="7176" max="7176" width="5.85546875" style="270" customWidth="1"/>
    <col min="7177" max="7177" width="1.7109375" style="270" customWidth="1"/>
    <col min="7178" max="7178" width="10.7109375" style="270" customWidth="1"/>
    <col min="7179" max="7179" width="1.7109375" style="270" customWidth="1"/>
    <col min="7180" max="7180" width="10.7109375" style="270" customWidth="1"/>
    <col min="7181" max="7181" width="1.7109375" style="270" customWidth="1"/>
    <col min="7182" max="7182" width="10.7109375" style="270" customWidth="1"/>
    <col min="7183" max="7183" width="1.7109375" style="270" customWidth="1"/>
    <col min="7184" max="7184" width="10.7109375" style="270" customWidth="1"/>
    <col min="7185" max="7185" width="1.7109375" style="270" customWidth="1"/>
    <col min="7186" max="7186" width="9.140625" style="270"/>
    <col min="7187" max="7187" width="8.7109375" style="270" customWidth="1"/>
    <col min="7188" max="7188" width="0" style="270" hidden="1" customWidth="1"/>
    <col min="7189" max="7189" width="5.7109375" style="270" customWidth="1"/>
    <col min="7190" max="7424" width="9.140625" style="270"/>
    <col min="7425" max="7426" width="3.28515625" style="270" customWidth="1"/>
    <col min="7427" max="7427" width="4.7109375" style="270" customWidth="1"/>
    <col min="7428" max="7428" width="4.28515625" style="270" customWidth="1"/>
    <col min="7429" max="7429" width="12.7109375" style="270" customWidth="1"/>
    <col min="7430" max="7430" width="2.7109375" style="270" customWidth="1"/>
    <col min="7431" max="7431" width="7.7109375" style="270" customWidth="1"/>
    <col min="7432" max="7432" width="5.85546875" style="270" customWidth="1"/>
    <col min="7433" max="7433" width="1.7109375" style="270" customWidth="1"/>
    <col min="7434" max="7434" width="10.7109375" style="270" customWidth="1"/>
    <col min="7435" max="7435" width="1.7109375" style="270" customWidth="1"/>
    <col min="7436" max="7436" width="10.7109375" style="270" customWidth="1"/>
    <col min="7437" max="7437" width="1.7109375" style="270" customWidth="1"/>
    <col min="7438" max="7438" width="10.7109375" style="270" customWidth="1"/>
    <col min="7439" max="7439" width="1.7109375" style="270" customWidth="1"/>
    <col min="7440" max="7440" width="10.7109375" style="270" customWidth="1"/>
    <col min="7441" max="7441" width="1.7109375" style="270" customWidth="1"/>
    <col min="7442" max="7442" width="9.140625" style="270"/>
    <col min="7443" max="7443" width="8.7109375" style="270" customWidth="1"/>
    <col min="7444" max="7444" width="0" style="270" hidden="1" customWidth="1"/>
    <col min="7445" max="7445" width="5.7109375" style="270" customWidth="1"/>
    <col min="7446" max="7680" width="9.140625" style="270"/>
    <col min="7681" max="7682" width="3.28515625" style="270" customWidth="1"/>
    <col min="7683" max="7683" width="4.7109375" style="270" customWidth="1"/>
    <col min="7684" max="7684" width="4.28515625" style="270" customWidth="1"/>
    <col min="7685" max="7685" width="12.7109375" style="270" customWidth="1"/>
    <col min="7686" max="7686" width="2.7109375" style="270" customWidth="1"/>
    <col min="7687" max="7687" width="7.7109375" style="270" customWidth="1"/>
    <col min="7688" max="7688" width="5.85546875" style="270" customWidth="1"/>
    <col min="7689" max="7689" width="1.7109375" style="270" customWidth="1"/>
    <col min="7690" max="7690" width="10.7109375" style="270" customWidth="1"/>
    <col min="7691" max="7691" width="1.7109375" style="270" customWidth="1"/>
    <col min="7692" max="7692" width="10.7109375" style="270" customWidth="1"/>
    <col min="7693" max="7693" width="1.7109375" style="270" customWidth="1"/>
    <col min="7694" max="7694" width="10.7109375" style="270" customWidth="1"/>
    <col min="7695" max="7695" width="1.7109375" style="270" customWidth="1"/>
    <col min="7696" max="7696" width="10.7109375" style="270" customWidth="1"/>
    <col min="7697" max="7697" width="1.7109375" style="270" customWidth="1"/>
    <col min="7698" max="7698" width="9.140625" style="270"/>
    <col min="7699" max="7699" width="8.7109375" style="270" customWidth="1"/>
    <col min="7700" max="7700" width="0" style="270" hidden="1" customWidth="1"/>
    <col min="7701" max="7701" width="5.7109375" style="270" customWidth="1"/>
    <col min="7702" max="7936" width="9.140625" style="270"/>
    <col min="7937" max="7938" width="3.28515625" style="270" customWidth="1"/>
    <col min="7939" max="7939" width="4.7109375" style="270" customWidth="1"/>
    <col min="7940" max="7940" width="4.28515625" style="270" customWidth="1"/>
    <col min="7941" max="7941" width="12.7109375" style="270" customWidth="1"/>
    <col min="7942" max="7942" width="2.7109375" style="270" customWidth="1"/>
    <col min="7943" max="7943" width="7.7109375" style="270" customWidth="1"/>
    <col min="7944" max="7944" width="5.85546875" style="270" customWidth="1"/>
    <col min="7945" max="7945" width="1.7109375" style="270" customWidth="1"/>
    <col min="7946" max="7946" width="10.7109375" style="270" customWidth="1"/>
    <col min="7947" max="7947" width="1.7109375" style="270" customWidth="1"/>
    <col min="7948" max="7948" width="10.7109375" style="270" customWidth="1"/>
    <col min="7949" max="7949" width="1.7109375" style="270" customWidth="1"/>
    <col min="7950" max="7950" width="10.7109375" style="270" customWidth="1"/>
    <col min="7951" max="7951" width="1.7109375" style="270" customWidth="1"/>
    <col min="7952" max="7952" width="10.7109375" style="270" customWidth="1"/>
    <col min="7953" max="7953" width="1.7109375" style="270" customWidth="1"/>
    <col min="7954" max="7954" width="9.140625" style="270"/>
    <col min="7955" max="7955" width="8.7109375" style="270" customWidth="1"/>
    <col min="7956" max="7956" width="0" style="270" hidden="1" customWidth="1"/>
    <col min="7957" max="7957" width="5.7109375" style="270" customWidth="1"/>
    <col min="7958" max="8192" width="9.140625" style="270"/>
    <col min="8193" max="8194" width="3.28515625" style="270" customWidth="1"/>
    <col min="8195" max="8195" width="4.7109375" style="270" customWidth="1"/>
    <col min="8196" max="8196" width="4.28515625" style="270" customWidth="1"/>
    <col min="8197" max="8197" width="12.7109375" style="270" customWidth="1"/>
    <col min="8198" max="8198" width="2.7109375" style="270" customWidth="1"/>
    <col min="8199" max="8199" width="7.7109375" style="270" customWidth="1"/>
    <col min="8200" max="8200" width="5.85546875" style="270" customWidth="1"/>
    <col min="8201" max="8201" width="1.7109375" style="270" customWidth="1"/>
    <col min="8202" max="8202" width="10.7109375" style="270" customWidth="1"/>
    <col min="8203" max="8203" width="1.7109375" style="270" customWidth="1"/>
    <col min="8204" max="8204" width="10.7109375" style="270" customWidth="1"/>
    <col min="8205" max="8205" width="1.7109375" style="270" customWidth="1"/>
    <col min="8206" max="8206" width="10.7109375" style="270" customWidth="1"/>
    <col min="8207" max="8207" width="1.7109375" style="270" customWidth="1"/>
    <col min="8208" max="8208" width="10.7109375" style="270" customWidth="1"/>
    <col min="8209" max="8209" width="1.7109375" style="270" customWidth="1"/>
    <col min="8210" max="8210" width="9.140625" style="270"/>
    <col min="8211" max="8211" width="8.7109375" style="270" customWidth="1"/>
    <col min="8212" max="8212" width="0" style="270" hidden="1" customWidth="1"/>
    <col min="8213" max="8213" width="5.7109375" style="270" customWidth="1"/>
    <col min="8214" max="8448" width="9.140625" style="270"/>
    <col min="8449" max="8450" width="3.28515625" style="270" customWidth="1"/>
    <col min="8451" max="8451" width="4.7109375" style="270" customWidth="1"/>
    <col min="8452" max="8452" width="4.28515625" style="270" customWidth="1"/>
    <col min="8453" max="8453" width="12.7109375" style="270" customWidth="1"/>
    <col min="8454" max="8454" width="2.7109375" style="270" customWidth="1"/>
    <col min="8455" max="8455" width="7.7109375" style="270" customWidth="1"/>
    <col min="8456" max="8456" width="5.85546875" style="270" customWidth="1"/>
    <col min="8457" max="8457" width="1.7109375" style="270" customWidth="1"/>
    <col min="8458" max="8458" width="10.7109375" style="270" customWidth="1"/>
    <col min="8459" max="8459" width="1.7109375" style="270" customWidth="1"/>
    <col min="8460" max="8460" width="10.7109375" style="270" customWidth="1"/>
    <col min="8461" max="8461" width="1.7109375" style="270" customWidth="1"/>
    <col min="8462" max="8462" width="10.7109375" style="270" customWidth="1"/>
    <col min="8463" max="8463" width="1.7109375" style="270" customWidth="1"/>
    <col min="8464" max="8464" width="10.7109375" style="270" customWidth="1"/>
    <col min="8465" max="8465" width="1.7109375" style="270" customWidth="1"/>
    <col min="8466" max="8466" width="9.140625" style="270"/>
    <col min="8467" max="8467" width="8.7109375" style="270" customWidth="1"/>
    <col min="8468" max="8468" width="0" style="270" hidden="1" customWidth="1"/>
    <col min="8469" max="8469" width="5.7109375" style="270" customWidth="1"/>
    <col min="8470" max="8704" width="9.140625" style="270"/>
    <col min="8705" max="8706" width="3.28515625" style="270" customWidth="1"/>
    <col min="8707" max="8707" width="4.7109375" style="270" customWidth="1"/>
    <col min="8708" max="8708" width="4.28515625" style="270" customWidth="1"/>
    <col min="8709" max="8709" width="12.7109375" style="270" customWidth="1"/>
    <col min="8710" max="8710" width="2.7109375" style="270" customWidth="1"/>
    <col min="8711" max="8711" width="7.7109375" style="270" customWidth="1"/>
    <col min="8712" max="8712" width="5.85546875" style="270" customWidth="1"/>
    <col min="8713" max="8713" width="1.7109375" style="270" customWidth="1"/>
    <col min="8714" max="8714" width="10.7109375" style="270" customWidth="1"/>
    <col min="8715" max="8715" width="1.7109375" style="270" customWidth="1"/>
    <col min="8716" max="8716" width="10.7109375" style="270" customWidth="1"/>
    <col min="8717" max="8717" width="1.7109375" style="270" customWidth="1"/>
    <col min="8718" max="8718" width="10.7109375" style="270" customWidth="1"/>
    <col min="8719" max="8719" width="1.7109375" style="270" customWidth="1"/>
    <col min="8720" max="8720" width="10.7109375" style="270" customWidth="1"/>
    <col min="8721" max="8721" width="1.7109375" style="270" customWidth="1"/>
    <col min="8722" max="8722" width="9.140625" style="270"/>
    <col min="8723" max="8723" width="8.7109375" style="270" customWidth="1"/>
    <col min="8724" max="8724" width="0" style="270" hidden="1" customWidth="1"/>
    <col min="8725" max="8725" width="5.7109375" style="270" customWidth="1"/>
    <col min="8726" max="8960" width="9.140625" style="270"/>
    <col min="8961" max="8962" width="3.28515625" style="270" customWidth="1"/>
    <col min="8963" max="8963" width="4.7109375" style="270" customWidth="1"/>
    <col min="8964" max="8964" width="4.28515625" style="270" customWidth="1"/>
    <col min="8965" max="8965" width="12.7109375" style="270" customWidth="1"/>
    <col min="8966" max="8966" width="2.7109375" style="270" customWidth="1"/>
    <col min="8967" max="8967" width="7.7109375" style="270" customWidth="1"/>
    <col min="8968" max="8968" width="5.85546875" style="270" customWidth="1"/>
    <col min="8969" max="8969" width="1.7109375" style="270" customWidth="1"/>
    <col min="8970" max="8970" width="10.7109375" style="270" customWidth="1"/>
    <col min="8971" max="8971" width="1.7109375" style="270" customWidth="1"/>
    <col min="8972" max="8972" width="10.7109375" style="270" customWidth="1"/>
    <col min="8973" max="8973" width="1.7109375" style="270" customWidth="1"/>
    <col min="8974" max="8974" width="10.7109375" style="270" customWidth="1"/>
    <col min="8975" max="8975" width="1.7109375" style="270" customWidth="1"/>
    <col min="8976" max="8976" width="10.7109375" style="270" customWidth="1"/>
    <col min="8977" max="8977" width="1.7109375" style="270" customWidth="1"/>
    <col min="8978" max="8978" width="9.140625" style="270"/>
    <col min="8979" max="8979" width="8.7109375" style="270" customWidth="1"/>
    <col min="8980" max="8980" width="0" style="270" hidden="1" customWidth="1"/>
    <col min="8981" max="8981" width="5.7109375" style="270" customWidth="1"/>
    <col min="8982" max="9216" width="9.140625" style="270"/>
    <col min="9217" max="9218" width="3.28515625" style="270" customWidth="1"/>
    <col min="9219" max="9219" width="4.7109375" style="270" customWidth="1"/>
    <col min="9220" max="9220" width="4.28515625" style="270" customWidth="1"/>
    <col min="9221" max="9221" width="12.7109375" style="270" customWidth="1"/>
    <col min="9222" max="9222" width="2.7109375" style="270" customWidth="1"/>
    <col min="9223" max="9223" width="7.7109375" style="270" customWidth="1"/>
    <col min="9224" max="9224" width="5.85546875" style="270" customWidth="1"/>
    <col min="9225" max="9225" width="1.7109375" style="270" customWidth="1"/>
    <col min="9226" max="9226" width="10.7109375" style="270" customWidth="1"/>
    <col min="9227" max="9227" width="1.7109375" style="270" customWidth="1"/>
    <col min="9228" max="9228" width="10.7109375" style="270" customWidth="1"/>
    <col min="9229" max="9229" width="1.7109375" style="270" customWidth="1"/>
    <col min="9230" max="9230" width="10.7109375" style="270" customWidth="1"/>
    <col min="9231" max="9231" width="1.7109375" style="270" customWidth="1"/>
    <col min="9232" max="9232" width="10.7109375" style="270" customWidth="1"/>
    <col min="9233" max="9233" width="1.7109375" style="270" customWidth="1"/>
    <col min="9234" max="9234" width="9.140625" style="270"/>
    <col min="9235" max="9235" width="8.7109375" style="270" customWidth="1"/>
    <col min="9236" max="9236" width="0" style="270" hidden="1" customWidth="1"/>
    <col min="9237" max="9237" width="5.7109375" style="270" customWidth="1"/>
    <col min="9238" max="9472" width="9.140625" style="270"/>
    <col min="9473" max="9474" width="3.28515625" style="270" customWidth="1"/>
    <col min="9475" max="9475" width="4.7109375" style="270" customWidth="1"/>
    <col min="9476" max="9476" width="4.28515625" style="270" customWidth="1"/>
    <col min="9477" max="9477" width="12.7109375" style="270" customWidth="1"/>
    <col min="9478" max="9478" width="2.7109375" style="270" customWidth="1"/>
    <col min="9479" max="9479" width="7.7109375" style="270" customWidth="1"/>
    <col min="9480" max="9480" width="5.85546875" style="270" customWidth="1"/>
    <col min="9481" max="9481" width="1.7109375" style="270" customWidth="1"/>
    <col min="9482" max="9482" width="10.7109375" style="270" customWidth="1"/>
    <col min="9483" max="9483" width="1.7109375" style="270" customWidth="1"/>
    <col min="9484" max="9484" width="10.7109375" style="270" customWidth="1"/>
    <col min="9485" max="9485" width="1.7109375" style="270" customWidth="1"/>
    <col min="9486" max="9486" width="10.7109375" style="270" customWidth="1"/>
    <col min="9487" max="9487" width="1.7109375" style="270" customWidth="1"/>
    <col min="9488" max="9488" width="10.7109375" style="270" customWidth="1"/>
    <col min="9489" max="9489" width="1.7109375" style="270" customWidth="1"/>
    <col min="9490" max="9490" width="9.140625" style="270"/>
    <col min="9491" max="9491" width="8.7109375" style="270" customWidth="1"/>
    <col min="9492" max="9492" width="0" style="270" hidden="1" customWidth="1"/>
    <col min="9493" max="9493" width="5.7109375" style="270" customWidth="1"/>
    <col min="9494" max="9728" width="9.140625" style="270"/>
    <col min="9729" max="9730" width="3.28515625" style="270" customWidth="1"/>
    <col min="9731" max="9731" width="4.7109375" style="270" customWidth="1"/>
    <col min="9732" max="9732" width="4.28515625" style="270" customWidth="1"/>
    <col min="9733" max="9733" width="12.7109375" style="270" customWidth="1"/>
    <col min="9734" max="9734" width="2.7109375" style="270" customWidth="1"/>
    <col min="9735" max="9735" width="7.7109375" style="270" customWidth="1"/>
    <col min="9736" max="9736" width="5.85546875" style="270" customWidth="1"/>
    <col min="9737" max="9737" width="1.7109375" style="270" customWidth="1"/>
    <col min="9738" max="9738" width="10.7109375" style="270" customWidth="1"/>
    <col min="9739" max="9739" width="1.7109375" style="270" customWidth="1"/>
    <col min="9740" max="9740" width="10.7109375" style="270" customWidth="1"/>
    <col min="9741" max="9741" width="1.7109375" style="270" customWidth="1"/>
    <col min="9742" max="9742" width="10.7109375" style="270" customWidth="1"/>
    <col min="9743" max="9743" width="1.7109375" style="270" customWidth="1"/>
    <col min="9744" max="9744" width="10.7109375" style="270" customWidth="1"/>
    <col min="9745" max="9745" width="1.7109375" style="270" customWidth="1"/>
    <col min="9746" max="9746" width="9.140625" style="270"/>
    <col min="9747" max="9747" width="8.7109375" style="270" customWidth="1"/>
    <col min="9748" max="9748" width="0" style="270" hidden="1" customWidth="1"/>
    <col min="9749" max="9749" width="5.7109375" style="270" customWidth="1"/>
    <col min="9750" max="9984" width="9.140625" style="270"/>
    <col min="9985" max="9986" width="3.28515625" style="270" customWidth="1"/>
    <col min="9987" max="9987" width="4.7109375" style="270" customWidth="1"/>
    <col min="9988" max="9988" width="4.28515625" style="270" customWidth="1"/>
    <col min="9989" max="9989" width="12.7109375" style="270" customWidth="1"/>
    <col min="9990" max="9990" width="2.7109375" style="270" customWidth="1"/>
    <col min="9991" max="9991" width="7.7109375" style="270" customWidth="1"/>
    <col min="9992" max="9992" width="5.85546875" style="270" customWidth="1"/>
    <col min="9993" max="9993" width="1.7109375" style="270" customWidth="1"/>
    <col min="9994" max="9994" width="10.7109375" style="270" customWidth="1"/>
    <col min="9995" max="9995" width="1.7109375" style="270" customWidth="1"/>
    <col min="9996" max="9996" width="10.7109375" style="270" customWidth="1"/>
    <col min="9997" max="9997" width="1.7109375" style="270" customWidth="1"/>
    <col min="9998" max="9998" width="10.7109375" style="270" customWidth="1"/>
    <col min="9999" max="9999" width="1.7109375" style="270" customWidth="1"/>
    <col min="10000" max="10000" width="10.7109375" style="270" customWidth="1"/>
    <col min="10001" max="10001" width="1.7109375" style="270" customWidth="1"/>
    <col min="10002" max="10002" width="9.140625" style="270"/>
    <col min="10003" max="10003" width="8.7109375" style="270" customWidth="1"/>
    <col min="10004" max="10004" width="0" style="270" hidden="1" customWidth="1"/>
    <col min="10005" max="10005" width="5.7109375" style="270" customWidth="1"/>
    <col min="10006" max="10240" width="9.140625" style="270"/>
    <col min="10241" max="10242" width="3.28515625" style="270" customWidth="1"/>
    <col min="10243" max="10243" width="4.7109375" style="270" customWidth="1"/>
    <col min="10244" max="10244" width="4.28515625" style="270" customWidth="1"/>
    <col min="10245" max="10245" width="12.7109375" style="270" customWidth="1"/>
    <col min="10246" max="10246" width="2.7109375" style="270" customWidth="1"/>
    <col min="10247" max="10247" width="7.7109375" style="270" customWidth="1"/>
    <col min="10248" max="10248" width="5.85546875" style="270" customWidth="1"/>
    <col min="10249" max="10249" width="1.7109375" style="270" customWidth="1"/>
    <col min="10250" max="10250" width="10.7109375" style="270" customWidth="1"/>
    <col min="10251" max="10251" width="1.7109375" style="270" customWidth="1"/>
    <col min="10252" max="10252" width="10.7109375" style="270" customWidth="1"/>
    <col min="10253" max="10253" width="1.7109375" style="270" customWidth="1"/>
    <col min="10254" max="10254" width="10.7109375" style="270" customWidth="1"/>
    <col min="10255" max="10255" width="1.7109375" style="270" customWidth="1"/>
    <col min="10256" max="10256" width="10.7109375" style="270" customWidth="1"/>
    <col min="10257" max="10257" width="1.7109375" style="270" customWidth="1"/>
    <col min="10258" max="10258" width="9.140625" style="270"/>
    <col min="10259" max="10259" width="8.7109375" style="270" customWidth="1"/>
    <col min="10260" max="10260" width="0" style="270" hidden="1" customWidth="1"/>
    <col min="10261" max="10261" width="5.7109375" style="270" customWidth="1"/>
    <col min="10262" max="10496" width="9.140625" style="270"/>
    <col min="10497" max="10498" width="3.28515625" style="270" customWidth="1"/>
    <col min="10499" max="10499" width="4.7109375" style="270" customWidth="1"/>
    <col min="10500" max="10500" width="4.28515625" style="270" customWidth="1"/>
    <col min="10501" max="10501" width="12.7109375" style="270" customWidth="1"/>
    <col min="10502" max="10502" width="2.7109375" style="270" customWidth="1"/>
    <col min="10503" max="10503" width="7.7109375" style="270" customWidth="1"/>
    <col min="10504" max="10504" width="5.85546875" style="270" customWidth="1"/>
    <col min="10505" max="10505" width="1.7109375" style="270" customWidth="1"/>
    <col min="10506" max="10506" width="10.7109375" style="270" customWidth="1"/>
    <col min="10507" max="10507" width="1.7109375" style="270" customWidth="1"/>
    <col min="10508" max="10508" width="10.7109375" style="270" customWidth="1"/>
    <col min="10509" max="10509" width="1.7109375" style="270" customWidth="1"/>
    <col min="10510" max="10510" width="10.7109375" style="270" customWidth="1"/>
    <col min="10511" max="10511" width="1.7109375" style="270" customWidth="1"/>
    <col min="10512" max="10512" width="10.7109375" style="270" customWidth="1"/>
    <col min="10513" max="10513" width="1.7109375" style="270" customWidth="1"/>
    <col min="10514" max="10514" width="9.140625" style="270"/>
    <col min="10515" max="10515" width="8.7109375" style="270" customWidth="1"/>
    <col min="10516" max="10516" width="0" style="270" hidden="1" customWidth="1"/>
    <col min="10517" max="10517" width="5.7109375" style="270" customWidth="1"/>
    <col min="10518" max="10752" width="9.140625" style="270"/>
    <col min="10753" max="10754" width="3.28515625" style="270" customWidth="1"/>
    <col min="10755" max="10755" width="4.7109375" style="270" customWidth="1"/>
    <col min="10756" max="10756" width="4.28515625" style="270" customWidth="1"/>
    <col min="10757" max="10757" width="12.7109375" style="270" customWidth="1"/>
    <col min="10758" max="10758" width="2.7109375" style="270" customWidth="1"/>
    <col min="10759" max="10759" width="7.7109375" style="270" customWidth="1"/>
    <col min="10760" max="10760" width="5.85546875" style="270" customWidth="1"/>
    <col min="10761" max="10761" width="1.7109375" style="270" customWidth="1"/>
    <col min="10762" max="10762" width="10.7109375" style="270" customWidth="1"/>
    <col min="10763" max="10763" width="1.7109375" style="270" customWidth="1"/>
    <col min="10764" max="10764" width="10.7109375" style="270" customWidth="1"/>
    <col min="10765" max="10765" width="1.7109375" style="270" customWidth="1"/>
    <col min="10766" max="10766" width="10.7109375" style="270" customWidth="1"/>
    <col min="10767" max="10767" width="1.7109375" style="270" customWidth="1"/>
    <col min="10768" max="10768" width="10.7109375" style="270" customWidth="1"/>
    <col min="10769" max="10769" width="1.7109375" style="270" customWidth="1"/>
    <col min="10770" max="10770" width="9.140625" style="270"/>
    <col min="10771" max="10771" width="8.7109375" style="270" customWidth="1"/>
    <col min="10772" max="10772" width="0" style="270" hidden="1" customWidth="1"/>
    <col min="10773" max="10773" width="5.7109375" style="270" customWidth="1"/>
    <col min="10774" max="11008" width="9.140625" style="270"/>
    <col min="11009" max="11010" width="3.28515625" style="270" customWidth="1"/>
    <col min="11011" max="11011" width="4.7109375" style="270" customWidth="1"/>
    <col min="11012" max="11012" width="4.28515625" style="270" customWidth="1"/>
    <col min="11013" max="11013" width="12.7109375" style="270" customWidth="1"/>
    <col min="11014" max="11014" width="2.7109375" style="270" customWidth="1"/>
    <col min="11015" max="11015" width="7.7109375" style="270" customWidth="1"/>
    <col min="11016" max="11016" width="5.85546875" style="270" customWidth="1"/>
    <col min="11017" max="11017" width="1.7109375" style="270" customWidth="1"/>
    <col min="11018" max="11018" width="10.7109375" style="270" customWidth="1"/>
    <col min="11019" max="11019" width="1.7109375" style="270" customWidth="1"/>
    <col min="11020" max="11020" width="10.7109375" style="270" customWidth="1"/>
    <col min="11021" max="11021" width="1.7109375" style="270" customWidth="1"/>
    <col min="11022" max="11022" width="10.7109375" style="270" customWidth="1"/>
    <col min="11023" max="11023" width="1.7109375" style="270" customWidth="1"/>
    <col min="11024" max="11024" width="10.7109375" style="270" customWidth="1"/>
    <col min="11025" max="11025" width="1.7109375" style="270" customWidth="1"/>
    <col min="11026" max="11026" width="9.140625" style="270"/>
    <col min="11027" max="11027" width="8.7109375" style="270" customWidth="1"/>
    <col min="11028" max="11028" width="0" style="270" hidden="1" customWidth="1"/>
    <col min="11029" max="11029" width="5.7109375" style="270" customWidth="1"/>
    <col min="11030" max="11264" width="9.140625" style="270"/>
    <col min="11265" max="11266" width="3.28515625" style="270" customWidth="1"/>
    <col min="11267" max="11267" width="4.7109375" style="270" customWidth="1"/>
    <col min="11268" max="11268" width="4.28515625" style="270" customWidth="1"/>
    <col min="11269" max="11269" width="12.7109375" style="270" customWidth="1"/>
    <col min="11270" max="11270" width="2.7109375" style="270" customWidth="1"/>
    <col min="11271" max="11271" width="7.7109375" style="270" customWidth="1"/>
    <col min="11272" max="11272" width="5.85546875" style="270" customWidth="1"/>
    <col min="11273" max="11273" width="1.7109375" style="270" customWidth="1"/>
    <col min="11274" max="11274" width="10.7109375" style="270" customWidth="1"/>
    <col min="11275" max="11275" width="1.7109375" style="270" customWidth="1"/>
    <col min="11276" max="11276" width="10.7109375" style="270" customWidth="1"/>
    <col min="11277" max="11277" width="1.7109375" style="270" customWidth="1"/>
    <col min="11278" max="11278" width="10.7109375" style="270" customWidth="1"/>
    <col min="11279" max="11279" width="1.7109375" style="270" customWidth="1"/>
    <col min="11280" max="11280" width="10.7109375" style="270" customWidth="1"/>
    <col min="11281" max="11281" width="1.7109375" style="270" customWidth="1"/>
    <col min="11282" max="11282" width="9.140625" style="270"/>
    <col min="11283" max="11283" width="8.7109375" style="270" customWidth="1"/>
    <col min="11284" max="11284" width="0" style="270" hidden="1" customWidth="1"/>
    <col min="11285" max="11285" width="5.7109375" style="270" customWidth="1"/>
    <col min="11286" max="11520" width="9.140625" style="270"/>
    <col min="11521" max="11522" width="3.28515625" style="270" customWidth="1"/>
    <col min="11523" max="11523" width="4.7109375" style="270" customWidth="1"/>
    <col min="11524" max="11524" width="4.28515625" style="270" customWidth="1"/>
    <col min="11525" max="11525" width="12.7109375" style="270" customWidth="1"/>
    <col min="11526" max="11526" width="2.7109375" style="270" customWidth="1"/>
    <col min="11527" max="11527" width="7.7109375" style="270" customWidth="1"/>
    <col min="11528" max="11528" width="5.85546875" style="270" customWidth="1"/>
    <col min="11529" max="11529" width="1.7109375" style="270" customWidth="1"/>
    <col min="11530" max="11530" width="10.7109375" style="270" customWidth="1"/>
    <col min="11531" max="11531" width="1.7109375" style="270" customWidth="1"/>
    <col min="11532" max="11532" width="10.7109375" style="270" customWidth="1"/>
    <col min="11533" max="11533" width="1.7109375" style="270" customWidth="1"/>
    <col min="11534" max="11534" width="10.7109375" style="270" customWidth="1"/>
    <col min="11535" max="11535" width="1.7109375" style="270" customWidth="1"/>
    <col min="11536" max="11536" width="10.7109375" style="270" customWidth="1"/>
    <col min="11537" max="11537" width="1.7109375" style="270" customWidth="1"/>
    <col min="11538" max="11538" width="9.140625" style="270"/>
    <col min="11539" max="11539" width="8.7109375" style="270" customWidth="1"/>
    <col min="11540" max="11540" width="0" style="270" hidden="1" customWidth="1"/>
    <col min="11541" max="11541" width="5.7109375" style="270" customWidth="1"/>
    <col min="11542" max="11776" width="9.140625" style="270"/>
    <col min="11777" max="11778" width="3.28515625" style="270" customWidth="1"/>
    <col min="11779" max="11779" width="4.7109375" style="270" customWidth="1"/>
    <col min="11780" max="11780" width="4.28515625" style="270" customWidth="1"/>
    <col min="11781" max="11781" width="12.7109375" style="270" customWidth="1"/>
    <col min="11782" max="11782" width="2.7109375" style="270" customWidth="1"/>
    <col min="11783" max="11783" width="7.7109375" style="270" customWidth="1"/>
    <col min="11784" max="11784" width="5.85546875" style="270" customWidth="1"/>
    <col min="11785" max="11785" width="1.7109375" style="270" customWidth="1"/>
    <col min="11786" max="11786" width="10.7109375" style="270" customWidth="1"/>
    <col min="11787" max="11787" width="1.7109375" style="270" customWidth="1"/>
    <col min="11788" max="11788" width="10.7109375" style="270" customWidth="1"/>
    <col min="11789" max="11789" width="1.7109375" style="270" customWidth="1"/>
    <col min="11790" max="11790" width="10.7109375" style="270" customWidth="1"/>
    <col min="11791" max="11791" width="1.7109375" style="270" customWidth="1"/>
    <col min="11792" max="11792" width="10.7109375" style="270" customWidth="1"/>
    <col min="11793" max="11793" width="1.7109375" style="270" customWidth="1"/>
    <col min="11794" max="11794" width="9.140625" style="270"/>
    <col min="11795" max="11795" width="8.7109375" style="270" customWidth="1"/>
    <col min="11796" max="11796" width="0" style="270" hidden="1" customWidth="1"/>
    <col min="11797" max="11797" width="5.7109375" style="270" customWidth="1"/>
    <col min="11798" max="12032" width="9.140625" style="270"/>
    <col min="12033" max="12034" width="3.28515625" style="270" customWidth="1"/>
    <col min="12035" max="12035" width="4.7109375" style="270" customWidth="1"/>
    <col min="12036" max="12036" width="4.28515625" style="270" customWidth="1"/>
    <col min="12037" max="12037" width="12.7109375" style="270" customWidth="1"/>
    <col min="12038" max="12038" width="2.7109375" style="270" customWidth="1"/>
    <col min="12039" max="12039" width="7.7109375" style="270" customWidth="1"/>
    <col min="12040" max="12040" width="5.85546875" style="270" customWidth="1"/>
    <col min="12041" max="12041" width="1.7109375" style="270" customWidth="1"/>
    <col min="12042" max="12042" width="10.7109375" style="270" customWidth="1"/>
    <col min="12043" max="12043" width="1.7109375" style="270" customWidth="1"/>
    <col min="12044" max="12044" width="10.7109375" style="270" customWidth="1"/>
    <col min="12045" max="12045" width="1.7109375" style="270" customWidth="1"/>
    <col min="12046" max="12046" width="10.7109375" style="270" customWidth="1"/>
    <col min="12047" max="12047" width="1.7109375" style="270" customWidth="1"/>
    <col min="12048" max="12048" width="10.7109375" style="270" customWidth="1"/>
    <col min="12049" max="12049" width="1.7109375" style="270" customWidth="1"/>
    <col min="12050" max="12050" width="9.140625" style="270"/>
    <col min="12051" max="12051" width="8.7109375" style="270" customWidth="1"/>
    <col min="12052" max="12052" width="0" style="270" hidden="1" customWidth="1"/>
    <col min="12053" max="12053" width="5.7109375" style="270" customWidth="1"/>
    <col min="12054" max="12288" width="9.140625" style="270"/>
    <col min="12289" max="12290" width="3.28515625" style="270" customWidth="1"/>
    <col min="12291" max="12291" width="4.7109375" style="270" customWidth="1"/>
    <col min="12292" max="12292" width="4.28515625" style="270" customWidth="1"/>
    <col min="12293" max="12293" width="12.7109375" style="270" customWidth="1"/>
    <col min="12294" max="12294" width="2.7109375" style="270" customWidth="1"/>
    <col min="12295" max="12295" width="7.7109375" style="270" customWidth="1"/>
    <col min="12296" max="12296" width="5.85546875" style="270" customWidth="1"/>
    <col min="12297" max="12297" width="1.7109375" style="270" customWidth="1"/>
    <col min="12298" max="12298" width="10.7109375" style="270" customWidth="1"/>
    <col min="12299" max="12299" width="1.7109375" style="270" customWidth="1"/>
    <col min="12300" max="12300" width="10.7109375" style="270" customWidth="1"/>
    <col min="12301" max="12301" width="1.7109375" style="270" customWidth="1"/>
    <col min="12302" max="12302" width="10.7109375" style="270" customWidth="1"/>
    <col min="12303" max="12303" width="1.7109375" style="270" customWidth="1"/>
    <col min="12304" max="12304" width="10.7109375" style="270" customWidth="1"/>
    <col min="12305" max="12305" width="1.7109375" style="270" customWidth="1"/>
    <col min="12306" max="12306" width="9.140625" style="270"/>
    <col min="12307" max="12307" width="8.7109375" style="270" customWidth="1"/>
    <col min="12308" max="12308" width="0" style="270" hidden="1" customWidth="1"/>
    <col min="12309" max="12309" width="5.7109375" style="270" customWidth="1"/>
    <col min="12310" max="12544" width="9.140625" style="270"/>
    <col min="12545" max="12546" width="3.28515625" style="270" customWidth="1"/>
    <col min="12547" max="12547" width="4.7109375" style="270" customWidth="1"/>
    <col min="12548" max="12548" width="4.28515625" style="270" customWidth="1"/>
    <col min="12549" max="12549" width="12.7109375" style="270" customWidth="1"/>
    <col min="12550" max="12550" width="2.7109375" style="270" customWidth="1"/>
    <col min="12551" max="12551" width="7.7109375" style="270" customWidth="1"/>
    <col min="12552" max="12552" width="5.85546875" style="270" customWidth="1"/>
    <col min="12553" max="12553" width="1.7109375" style="270" customWidth="1"/>
    <col min="12554" max="12554" width="10.7109375" style="270" customWidth="1"/>
    <col min="12555" max="12555" width="1.7109375" style="270" customWidth="1"/>
    <col min="12556" max="12556" width="10.7109375" style="270" customWidth="1"/>
    <col min="12557" max="12557" width="1.7109375" style="270" customWidth="1"/>
    <col min="12558" max="12558" width="10.7109375" style="270" customWidth="1"/>
    <col min="12559" max="12559" width="1.7109375" style="270" customWidth="1"/>
    <col min="12560" max="12560" width="10.7109375" style="270" customWidth="1"/>
    <col min="12561" max="12561" width="1.7109375" style="270" customWidth="1"/>
    <col min="12562" max="12562" width="9.140625" style="270"/>
    <col min="12563" max="12563" width="8.7109375" style="270" customWidth="1"/>
    <col min="12564" max="12564" width="0" style="270" hidden="1" customWidth="1"/>
    <col min="12565" max="12565" width="5.7109375" style="270" customWidth="1"/>
    <col min="12566" max="12800" width="9.140625" style="270"/>
    <col min="12801" max="12802" width="3.28515625" style="270" customWidth="1"/>
    <col min="12803" max="12803" width="4.7109375" style="270" customWidth="1"/>
    <col min="12804" max="12804" width="4.28515625" style="270" customWidth="1"/>
    <col min="12805" max="12805" width="12.7109375" style="270" customWidth="1"/>
    <col min="12806" max="12806" width="2.7109375" style="270" customWidth="1"/>
    <col min="12807" max="12807" width="7.7109375" style="270" customWidth="1"/>
    <col min="12808" max="12808" width="5.85546875" style="270" customWidth="1"/>
    <col min="12809" max="12809" width="1.7109375" style="270" customWidth="1"/>
    <col min="12810" max="12810" width="10.7109375" style="270" customWidth="1"/>
    <col min="12811" max="12811" width="1.7109375" style="270" customWidth="1"/>
    <col min="12812" max="12812" width="10.7109375" style="270" customWidth="1"/>
    <col min="12813" max="12813" width="1.7109375" style="270" customWidth="1"/>
    <col min="12814" max="12814" width="10.7109375" style="270" customWidth="1"/>
    <col min="12815" max="12815" width="1.7109375" style="270" customWidth="1"/>
    <col min="12816" max="12816" width="10.7109375" style="270" customWidth="1"/>
    <col min="12817" max="12817" width="1.7109375" style="270" customWidth="1"/>
    <col min="12818" max="12818" width="9.140625" style="270"/>
    <col min="12819" max="12819" width="8.7109375" style="270" customWidth="1"/>
    <col min="12820" max="12820" width="0" style="270" hidden="1" customWidth="1"/>
    <col min="12821" max="12821" width="5.7109375" style="270" customWidth="1"/>
    <col min="12822" max="13056" width="9.140625" style="270"/>
    <col min="13057" max="13058" width="3.28515625" style="270" customWidth="1"/>
    <col min="13059" max="13059" width="4.7109375" style="270" customWidth="1"/>
    <col min="13060" max="13060" width="4.28515625" style="270" customWidth="1"/>
    <col min="13061" max="13061" width="12.7109375" style="270" customWidth="1"/>
    <col min="13062" max="13062" width="2.7109375" style="270" customWidth="1"/>
    <col min="13063" max="13063" width="7.7109375" style="270" customWidth="1"/>
    <col min="13064" max="13064" width="5.85546875" style="270" customWidth="1"/>
    <col min="13065" max="13065" width="1.7109375" style="270" customWidth="1"/>
    <col min="13066" max="13066" width="10.7109375" style="270" customWidth="1"/>
    <col min="13067" max="13067" width="1.7109375" style="270" customWidth="1"/>
    <col min="13068" max="13068" width="10.7109375" style="270" customWidth="1"/>
    <col min="13069" max="13069" width="1.7109375" style="270" customWidth="1"/>
    <col min="13070" max="13070" width="10.7109375" style="270" customWidth="1"/>
    <col min="13071" max="13071" width="1.7109375" style="270" customWidth="1"/>
    <col min="13072" max="13072" width="10.7109375" style="270" customWidth="1"/>
    <col min="13073" max="13073" width="1.7109375" style="270" customWidth="1"/>
    <col min="13074" max="13074" width="9.140625" style="270"/>
    <col min="13075" max="13075" width="8.7109375" style="270" customWidth="1"/>
    <col min="13076" max="13076" width="0" style="270" hidden="1" customWidth="1"/>
    <col min="13077" max="13077" width="5.7109375" style="270" customWidth="1"/>
    <col min="13078" max="13312" width="9.140625" style="270"/>
    <col min="13313" max="13314" width="3.28515625" style="270" customWidth="1"/>
    <col min="13315" max="13315" width="4.7109375" style="270" customWidth="1"/>
    <col min="13316" max="13316" width="4.28515625" style="270" customWidth="1"/>
    <col min="13317" max="13317" width="12.7109375" style="270" customWidth="1"/>
    <col min="13318" max="13318" width="2.7109375" style="270" customWidth="1"/>
    <col min="13319" max="13319" width="7.7109375" style="270" customWidth="1"/>
    <col min="13320" max="13320" width="5.85546875" style="270" customWidth="1"/>
    <col min="13321" max="13321" width="1.7109375" style="270" customWidth="1"/>
    <col min="13322" max="13322" width="10.7109375" style="270" customWidth="1"/>
    <col min="13323" max="13323" width="1.7109375" style="270" customWidth="1"/>
    <col min="13324" max="13324" width="10.7109375" style="270" customWidth="1"/>
    <col min="13325" max="13325" width="1.7109375" style="270" customWidth="1"/>
    <col min="13326" max="13326" width="10.7109375" style="270" customWidth="1"/>
    <col min="13327" max="13327" width="1.7109375" style="270" customWidth="1"/>
    <col min="13328" max="13328" width="10.7109375" style="270" customWidth="1"/>
    <col min="13329" max="13329" width="1.7109375" style="270" customWidth="1"/>
    <col min="13330" max="13330" width="9.140625" style="270"/>
    <col min="13331" max="13331" width="8.7109375" style="270" customWidth="1"/>
    <col min="13332" max="13332" width="0" style="270" hidden="1" customWidth="1"/>
    <col min="13333" max="13333" width="5.7109375" style="270" customWidth="1"/>
    <col min="13334" max="13568" width="9.140625" style="270"/>
    <col min="13569" max="13570" width="3.28515625" style="270" customWidth="1"/>
    <col min="13571" max="13571" width="4.7109375" style="270" customWidth="1"/>
    <col min="13572" max="13572" width="4.28515625" style="270" customWidth="1"/>
    <col min="13573" max="13573" width="12.7109375" style="270" customWidth="1"/>
    <col min="13574" max="13574" width="2.7109375" style="270" customWidth="1"/>
    <col min="13575" max="13575" width="7.7109375" style="270" customWidth="1"/>
    <col min="13576" max="13576" width="5.85546875" style="270" customWidth="1"/>
    <col min="13577" max="13577" width="1.7109375" style="270" customWidth="1"/>
    <col min="13578" max="13578" width="10.7109375" style="270" customWidth="1"/>
    <col min="13579" max="13579" width="1.7109375" style="270" customWidth="1"/>
    <col min="13580" max="13580" width="10.7109375" style="270" customWidth="1"/>
    <col min="13581" max="13581" width="1.7109375" style="270" customWidth="1"/>
    <col min="13582" max="13582" width="10.7109375" style="270" customWidth="1"/>
    <col min="13583" max="13583" width="1.7109375" style="270" customWidth="1"/>
    <col min="13584" max="13584" width="10.7109375" style="270" customWidth="1"/>
    <col min="13585" max="13585" width="1.7109375" style="270" customWidth="1"/>
    <col min="13586" max="13586" width="9.140625" style="270"/>
    <col min="13587" max="13587" width="8.7109375" style="270" customWidth="1"/>
    <col min="13588" max="13588" width="0" style="270" hidden="1" customWidth="1"/>
    <col min="13589" max="13589" width="5.7109375" style="270" customWidth="1"/>
    <col min="13590" max="13824" width="9.140625" style="270"/>
    <col min="13825" max="13826" width="3.28515625" style="270" customWidth="1"/>
    <col min="13827" max="13827" width="4.7109375" style="270" customWidth="1"/>
    <col min="13828" max="13828" width="4.28515625" style="270" customWidth="1"/>
    <col min="13829" max="13829" width="12.7109375" style="270" customWidth="1"/>
    <col min="13830" max="13830" width="2.7109375" style="270" customWidth="1"/>
    <col min="13831" max="13831" width="7.7109375" style="270" customWidth="1"/>
    <col min="13832" max="13832" width="5.85546875" style="270" customWidth="1"/>
    <col min="13833" max="13833" width="1.7109375" style="270" customWidth="1"/>
    <col min="13834" max="13834" width="10.7109375" style="270" customWidth="1"/>
    <col min="13835" max="13835" width="1.7109375" style="270" customWidth="1"/>
    <col min="13836" max="13836" width="10.7109375" style="270" customWidth="1"/>
    <col min="13837" max="13837" width="1.7109375" style="270" customWidth="1"/>
    <col min="13838" max="13838" width="10.7109375" style="270" customWidth="1"/>
    <col min="13839" max="13839" width="1.7109375" style="270" customWidth="1"/>
    <col min="13840" max="13840" width="10.7109375" style="270" customWidth="1"/>
    <col min="13841" max="13841" width="1.7109375" style="270" customWidth="1"/>
    <col min="13842" max="13842" width="9.140625" style="270"/>
    <col min="13843" max="13843" width="8.7109375" style="270" customWidth="1"/>
    <col min="13844" max="13844" width="0" style="270" hidden="1" customWidth="1"/>
    <col min="13845" max="13845" width="5.7109375" style="270" customWidth="1"/>
    <col min="13846" max="14080" width="9.140625" style="270"/>
    <col min="14081" max="14082" width="3.28515625" style="270" customWidth="1"/>
    <col min="14083" max="14083" width="4.7109375" style="270" customWidth="1"/>
    <col min="14084" max="14084" width="4.28515625" style="270" customWidth="1"/>
    <col min="14085" max="14085" width="12.7109375" style="270" customWidth="1"/>
    <col min="14086" max="14086" width="2.7109375" style="270" customWidth="1"/>
    <col min="14087" max="14087" width="7.7109375" style="270" customWidth="1"/>
    <col min="14088" max="14088" width="5.85546875" style="270" customWidth="1"/>
    <col min="14089" max="14089" width="1.7109375" style="270" customWidth="1"/>
    <col min="14090" max="14090" width="10.7109375" style="270" customWidth="1"/>
    <col min="14091" max="14091" width="1.7109375" style="270" customWidth="1"/>
    <col min="14092" max="14092" width="10.7109375" style="270" customWidth="1"/>
    <col min="14093" max="14093" width="1.7109375" style="270" customWidth="1"/>
    <col min="14094" max="14094" width="10.7109375" style="270" customWidth="1"/>
    <col min="14095" max="14095" width="1.7109375" style="270" customWidth="1"/>
    <col min="14096" max="14096" width="10.7109375" style="270" customWidth="1"/>
    <col min="14097" max="14097" width="1.7109375" style="270" customWidth="1"/>
    <col min="14098" max="14098" width="9.140625" style="270"/>
    <col min="14099" max="14099" width="8.7109375" style="270" customWidth="1"/>
    <col min="14100" max="14100" width="0" style="270" hidden="1" customWidth="1"/>
    <col min="14101" max="14101" width="5.7109375" style="270" customWidth="1"/>
    <col min="14102" max="14336" width="9.140625" style="270"/>
    <col min="14337" max="14338" width="3.28515625" style="270" customWidth="1"/>
    <col min="14339" max="14339" width="4.7109375" style="270" customWidth="1"/>
    <col min="14340" max="14340" width="4.28515625" style="270" customWidth="1"/>
    <col min="14341" max="14341" width="12.7109375" style="270" customWidth="1"/>
    <col min="14342" max="14342" width="2.7109375" style="270" customWidth="1"/>
    <col min="14343" max="14343" width="7.7109375" style="270" customWidth="1"/>
    <col min="14344" max="14344" width="5.85546875" style="270" customWidth="1"/>
    <col min="14345" max="14345" width="1.7109375" style="270" customWidth="1"/>
    <col min="14346" max="14346" width="10.7109375" style="270" customWidth="1"/>
    <col min="14347" max="14347" width="1.7109375" style="270" customWidth="1"/>
    <col min="14348" max="14348" width="10.7109375" style="270" customWidth="1"/>
    <col min="14349" max="14349" width="1.7109375" style="270" customWidth="1"/>
    <col min="14350" max="14350" width="10.7109375" style="270" customWidth="1"/>
    <col min="14351" max="14351" width="1.7109375" style="270" customWidth="1"/>
    <col min="14352" max="14352" width="10.7109375" style="270" customWidth="1"/>
    <col min="14353" max="14353" width="1.7109375" style="270" customWidth="1"/>
    <col min="14354" max="14354" width="9.140625" style="270"/>
    <col min="14355" max="14355" width="8.7109375" style="270" customWidth="1"/>
    <col min="14356" max="14356" width="0" style="270" hidden="1" customWidth="1"/>
    <col min="14357" max="14357" width="5.7109375" style="270" customWidth="1"/>
    <col min="14358" max="14592" width="9.140625" style="270"/>
    <col min="14593" max="14594" width="3.28515625" style="270" customWidth="1"/>
    <col min="14595" max="14595" width="4.7109375" style="270" customWidth="1"/>
    <col min="14596" max="14596" width="4.28515625" style="270" customWidth="1"/>
    <col min="14597" max="14597" width="12.7109375" style="270" customWidth="1"/>
    <col min="14598" max="14598" width="2.7109375" style="270" customWidth="1"/>
    <col min="14599" max="14599" width="7.7109375" style="270" customWidth="1"/>
    <col min="14600" max="14600" width="5.85546875" style="270" customWidth="1"/>
    <col min="14601" max="14601" width="1.7109375" style="270" customWidth="1"/>
    <col min="14602" max="14602" width="10.7109375" style="270" customWidth="1"/>
    <col min="14603" max="14603" width="1.7109375" style="270" customWidth="1"/>
    <col min="14604" max="14604" width="10.7109375" style="270" customWidth="1"/>
    <col min="14605" max="14605" width="1.7109375" style="270" customWidth="1"/>
    <col min="14606" max="14606" width="10.7109375" style="270" customWidth="1"/>
    <col min="14607" max="14607" width="1.7109375" style="270" customWidth="1"/>
    <col min="14608" max="14608" width="10.7109375" style="270" customWidth="1"/>
    <col min="14609" max="14609" width="1.7109375" style="270" customWidth="1"/>
    <col min="14610" max="14610" width="9.140625" style="270"/>
    <col min="14611" max="14611" width="8.7109375" style="270" customWidth="1"/>
    <col min="14612" max="14612" width="0" style="270" hidden="1" customWidth="1"/>
    <col min="14613" max="14613" width="5.7109375" style="270" customWidth="1"/>
    <col min="14614" max="14848" width="9.140625" style="270"/>
    <col min="14849" max="14850" width="3.28515625" style="270" customWidth="1"/>
    <col min="14851" max="14851" width="4.7109375" style="270" customWidth="1"/>
    <col min="14852" max="14852" width="4.28515625" style="270" customWidth="1"/>
    <col min="14853" max="14853" width="12.7109375" style="270" customWidth="1"/>
    <col min="14854" max="14854" width="2.7109375" style="270" customWidth="1"/>
    <col min="14855" max="14855" width="7.7109375" style="270" customWidth="1"/>
    <col min="14856" max="14856" width="5.85546875" style="270" customWidth="1"/>
    <col min="14857" max="14857" width="1.7109375" style="270" customWidth="1"/>
    <col min="14858" max="14858" width="10.7109375" style="270" customWidth="1"/>
    <col min="14859" max="14859" width="1.7109375" style="270" customWidth="1"/>
    <col min="14860" max="14860" width="10.7109375" style="270" customWidth="1"/>
    <col min="14861" max="14861" width="1.7109375" style="270" customWidth="1"/>
    <col min="14862" max="14862" width="10.7109375" style="270" customWidth="1"/>
    <col min="14863" max="14863" width="1.7109375" style="270" customWidth="1"/>
    <col min="14864" max="14864" width="10.7109375" style="270" customWidth="1"/>
    <col min="14865" max="14865" width="1.7109375" style="270" customWidth="1"/>
    <col min="14866" max="14866" width="9.140625" style="270"/>
    <col min="14867" max="14867" width="8.7109375" style="270" customWidth="1"/>
    <col min="14868" max="14868" width="0" style="270" hidden="1" customWidth="1"/>
    <col min="14869" max="14869" width="5.7109375" style="270" customWidth="1"/>
    <col min="14870" max="15104" width="9.140625" style="270"/>
    <col min="15105" max="15106" width="3.28515625" style="270" customWidth="1"/>
    <col min="15107" max="15107" width="4.7109375" style="270" customWidth="1"/>
    <col min="15108" max="15108" width="4.28515625" style="270" customWidth="1"/>
    <col min="15109" max="15109" width="12.7109375" style="270" customWidth="1"/>
    <col min="15110" max="15110" width="2.7109375" style="270" customWidth="1"/>
    <col min="15111" max="15111" width="7.7109375" style="270" customWidth="1"/>
    <col min="15112" max="15112" width="5.85546875" style="270" customWidth="1"/>
    <col min="15113" max="15113" width="1.7109375" style="270" customWidth="1"/>
    <col min="15114" max="15114" width="10.7109375" style="270" customWidth="1"/>
    <col min="15115" max="15115" width="1.7109375" style="270" customWidth="1"/>
    <col min="15116" max="15116" width="10.7109375" style="270" customWidth="1"/>
    <col min="15117" max="15117" width="1.7109375" style="270" customWidth="1"/>
    <col min="15118" max="15118" width="10.7109375" style="270" customWidth="1"/>
    <col min="15119" max="15119" width="1.7109375" style="270" customWidth="1"/>
    <col min="15120" max="15120" width="10.7109375" style="270" customWidth="1"/>
    <col min="15121" max="15121" width="1.7109375" style="270" customWidth="1"/>
    <col min="15122" max="15122" width="9.140625" style="270"/>
    <col min="15123" max="15123" width="8.7109375" style="270" customWidth="1"/>
    <col min="15124" max="15124" width="0" style="270" hidden="1" customWidth="1"/>
    <col min="15125" max="15125" width="5.7109375" style="270" customWidth="1"/>
    <col min="15126" max="15360" width="9.140625" style="270"/>
    <col min="15361" max="15362" width="3.28515625" style="270" customWidth="1"/>
    <col min="15363" max="15363" width="4.7109375" style="270" customWidth="1"/>
    <col min="15364" max="15364" width="4.28515625" style="270" customWidth="1"/>
    <col min="15365" max="15365" width="12.7109375" style="270" customWidth="1"/>
    <col min="15366" max="15366" width="2.7109375" style="270" customWidth="1"/>
    <col min="15367" max="15367" width="7.7109375" style="270" customWidth="1"/>
    <col min="15368" max="15368" width="5.85546875" style="270" customWidth="1"/>
    <col min="15369" max="15369" width="1.7109375" style="270" customWidth="1"/>
    <col min="15370" max="15370" width="10.7109375" style="270" customWidth="1"/>
    <col min="15371" max="15371" width="1.7109375" style="270" customWidth="1"/>
    <col min="15372" max="15372" width="10.7109375" style="270" customWidth="1"/>
    <col min="15373" max="15373" width="1.7109375" style="270" customWidth="1"/>
    <col min="15374" max="15374" width="10.7109375" style="270" customWidth="1"/>
    <col min="15375" max="15375" width="1.7109375" style="270" customWidth="1"/>
    <col min="15376" max="15376" width="10.7109375" style="270" customWidth="1"/>
    <col min="15377" max="15377" width="1.7109375" style="270" customWidth="1"/>
    <col min="15378" max="15378" width="9.140625" style="270"/>
    <col min="15379" max="15379" width="8.7109375" style="270" customWidth="1"/>
    <col min="15380" max="15380" width="0" style="270" hidden="1" customWidth="1"/>
    <col min="15381" max="15381" width="5.7109375" style="270" customWidth="1"/>
    <col min="15382" max="15616" width="9.140625" style="270"/>
    <col min="15617" max="15618" width="3.28515625" style="270" customWidth="1"/>
    <col min="15619" max="15619" width="4.7109375" style="270" customWidth="1"/>
    <col min="15620" max="15620" width="4.28515625" style="270" customWidth="1"/>
    <col min="15621" max="15621" width="12.7109375" style="270" customWidth="1"/>
    <col min="15622" max="15622" width="2.7109375" style="270" customWidth="1"/>
    <col min="15623" max="15623" width="7.7109375" style="270" customWidth="1"/>
    <col min="15624" max="15624" width="5.85546875" style="270" customWidth="1"/>
    <col min="15625" max="15625" width="1.7109375" style="270" customWidth="1"/>
    <col min="15626" max="15626" width="10.7109375" style="270" customWidth="1"/>
    <col min="15627" max="15627" width="1.7109375" style="270" customWidth="1"/>
    <col min="15628" max="15628" width="10.7109375" style="270" customWidth="1"/>
    <col min="15629" max="15629" width="1.7109375" style="270" customWidth="1"/>
    <col min="15630" max="15630" width="10.7109375" style="270" customWidth="1"/>
    <col min="15631" max="15631" width="1.7109375" style="270" customWidth="1"/>
    <col min="15632" max="15632" width="10.7109375" style="270" customWidth="1"/>
    <col min="15633" max="15633" width="1.7109375" style="270" customWidth="1"/>
    <col min="15634" max="15634" width="9.140625" style="270"/>
    <col min="15635" max="15635" width="8.7109375" style="270" customWidth="1"/>
    <col min="15636" max="15636" width="0" style="270" hidden="1" customWidth="1"/>
    <col min="15637" max="15637" width="5.7109375" style="270" customWidth="1"/>
    <col min="15638" max="15872" width="9.140625" style="270"/>
    <col min="15873" max="15874" width="3.28515625" style="270" customWidth="1"/>
    <col min="15875" max="15875" width="4.7109375" style="270" customWidth="1"/>
    <col min="15876" max="15876" width="4.28515625" style="270" customWidth="1"/>
    <col min="15877" max="15877" width="12.7109375" style="270" customWidth="1"/>
    <col min="15878" max="15878" width="2.7109375" style="270" customWidth="1"/>
    <col min="15879" max="15879" width="7.7109375" style="270" customWidth="1"/>
    <col min="15880" max="15880" width="5.85546875" style="270" customWidth="1"/>
    <col min="15881" max="15881" width="1.7109375" style="270" customWidth="1"/>
    <col min="15882" max="15882" width="10.7109375" style="270" customWidth="1"/>
    <col min="15883" max="15883" width="1.7109375" style="270" customWidth="1"/>
    <col min="15884" max="15884" width="10.7109375" style="270" customWidth="1"/>
    <col min="15885" max="15885" width="1.7109375" style="270" customWidth="1"/>
    <col min="15886" max="15886" width="10.7109375" style="270" customWidth="1"/>
    <col min="15887" max="15887" width="1.7109375" style="270" customWidth="1"/>
    <col min="15888" max="15888" width="10.7109375" style="270" customWidth="1"/>
    <col min="15889" max="15889" width="1.7109375" style="270" customWidth="1"/>
    <col min="15890" max="15890" width="9.140625" style="270"/>
    <col min="15891" max="15891" width="8.7109375" style="270" customWidth="1"/>
    <col min="15892" max="15892" width="0" style="270" hidden="1" customWidth="1"/>
    <col min="15893" max="15893" width="5.7109375" style="270" customWidth="1"/>
    <col min="15894" max="16128" width="9.140625" style="270"/>
    <col min="16129" max="16130" width="3.28515625" style="270" customWidth="1"/>
    <col min="16131" max="16131" width="4.7109375" style="270" customWidth="1"/>
    <col min="16132" max="16132" width="4.28515625" style="270" customWidth="1"/>
    <col min="16133" max="16133" width="12.7109375" style="270" customWidth="1"/>
    <col min="16134" max="16134" width="2.7109375" style="270" customWidth="1"/>
    <col min="16135" max="16135" width="7.7109375" style="270" customWidth="1"/>
    <col min="16136" max="16136" width="5.85546875" style="270" customWidth="1"/>
    <col min="16137" max="16137" width="1.7109375" style="270" customWidth="1"/>
    <col min="16138" max="16138" width="10.7109375" style="270" customWidth="1"/>
    <col min="16139" max="16139" width="1.7109375" style="270" customWidth="1"/>
    <col min="16140" max="16140" width="10.7109375" style="270" customWidth="1"/>
    <col min="16141" max="16141" width="1.7109375" style="270" customWidth="1"/>
    <col min="16142" max="16142" width="10.7109375" style="270" customWidth="1"/>
    <col min="16143" max="16143" width="1.7109375" style="270" customWidth="1"/>
    <col min="16144" max="16144" width="10.7109375" style="270" customWidth="1"/>
    <col min="16145" max="16145" width="1.7109375" style="270" customWidth="1"/>
    <col min="16146" max="16146" width="9.140625" style="270"/>
    <col min="16147" max="16147" width="8.7109375" style="270" customWidth="1"/>
    <col min="16148" max="16148" width="0" style="270" hidden="1" customWidth="1"/>
    <col min="16149" max="16149" width="5.7109375" style="270" customWidth="1"/>
    <col min="16150" max="16384" width="9.140625" style="270"/>
  </cols>
  <sheetData>
    <row r="1" spans="1:20" s="141" customFormat="1" ht="21.75" customHeight="1">
      <c r="A1" s="138" t="str">
        <f>'[1]Week SetUp'!$A$6</f>
        <v>National Open C'ships 2013</v>
      </c>
      <c r="B1" s="273"/>
      <c r="I1" s="274"/>
      <c r="K1" s="275"/>
      <c r="L1" s="276"/>
      <c r="M1" s="274"/>
      <c r="N1" s="274"/>
      <c r="O1" s="274"/>
      <c r="Q1" s="274"/>
    </row>
    <row r="2" spans="1:20" s="149" customFormat="1" ht="19.5" customHeight="1">
      <c r="A2" s="144"/>
      <c r="B2" s="144"/>
      <c r="C2" s="144"/>
      <c r="D2" s="144"/>
      <c r="E2" s="277" t="s">
        <v>46</v>
      </c>
      <c r="F2" s="146"/>
      <c r="I2" s="272"/>
      <c r="J2" s="275" t="s">
        <v>47</v>
      </c>
      <c r="K2" s="275"/>
      <c r="L2" s="275"/>
      <c r="M2" s="272"/>
      <c r="O2" s="272"/>
      <c r="Q2" s="272"/>
    </row>
    <row r="3" spans="1:20" s="154" customFormat="1" ht="10.5" customHeight="1">
      <c r="A3" s="278" t="s">
        <v>3</v>
      </c>
      <c r="B3" s="278"/>
      <c r="C3" s="278"/>
      <c r="D3" s="278"/>
      <c r="E3" s="278"/>
      <c r="F3" s="278" t="s">
        <v>4</v>
      </c>
      <c r="G3" s="278"/>
      <c r="H3" s="278"/>
      <c r="I3" s="279"/>
      <c r="J3" s="152"/>
      <c r="K3" s="151"/>
      <c r="L3" s="280"/>
      <c r="M3" s="279"/>
      <c r="N3" s="278"/>
      <c r="O3" s="279"/>
      <c r="P3" s="278"/>
      <c r="Q3" s="281" t="s">
        <v>48</v>
      </c>
    </row>
    <row r="4" spans="1:20" s="161" customFormat="1" ht="11.25" customHeight="1" thickBot="1">
      <c r="A4" s="568">
        <f>'[1]Week SetUp'!$A$10</f>
        <v>41454</v>
      </c>
      <c r="B4" s="568"/>
      <c r="C4" s="568"/>
      <c r="D4" s="282"/>
      <c r="E4" s="282"/>
      <c r="F4" s="155" t="str">
        <f>'[1]Week SetUp'!$C$10</f>
        <v>Port of Spain, TRI</v>
      </c>
      <c r="G4" s="283"/>
      <c r="H4" s="282"/>
      <c r="I4" s="284"/>
      <c r="J4" s="158">
        <f>'[1]Week SetUp'!$D$10</f>
        <v>0</v>
      </c>
      <c r="K4" s="157"/>
      <c r="L4" s="285">
        <f>'[1]Week SetUp'!$A$12</f>
        <v>0</v>
      </c>
      <c r="M4" s="284"/>
      <c r="N4" s="282"/>
      <c r="O4" s="284"/>
      <c r="P4" s="282"/>
      <c r="Q4" s="160" t="str">
        <f>'[1]Week SetUp'!$E$10</f>
        <v>Edwin Chu For</v>
      </c>
    </row>
    <row r="5" spans="1:20" s="154" customFormat="1" ht="9">
      <c r="A5" s="286"/>
      <c r="B5" s="287" t="s">
        <v>6</v>
      </c>
      <c r="C5" s="287" t="str">
        <f>IF(OR(F2="Week 3",F2="Masters"),"CP","Rank")</f>
        <v>Rank</v>
      </c>
      <c r="D5" s="287" t="s">
        <v>8</v>
      </c>
      <c r="E5" s="288" t="s">
        <v>9</v>
      </c>
      <c r="F5" s="288" t="s">
        <v>10</v>
      </c>
      <c r="G5" s="288"/>
      <c r="H5" s="288" t="s">
        <v>11</v>
      </c>
      <c r="I5" s="288"/>
      <c r="J5" s="287" t="s">
        <v>12</v>
      </c>
      <c r="K5" s="289"/>
      <c r="L5" s="287" t="s">
        <v>14</v>
      </c>
      <c r="M5" s="289"/>
      <c r="N5" s="287" t="s">
        <v>15</v>
      </c>
      <c r="O5" s="289"/>
      <c r="P5" s="287" t="s">
        <v>49</v>
      </c>
      <c r="Q5" s="290"/>
    </row>
    <row r="6" spans="1:20" s="154" customFormat="1" ht="3.75" customHeight="1" thickBot="1">
      <c r="A6" s="291"/>
      <c r="B6" s="169"/>
      <c r="C6" s="169"/>
      <c r="D6" s="169"/>
      <c r="E6" s="292"/>
      <c r="F6" s="292"/>
      <c r="G6" s="185"/>
      <c r="H6" s="292"/>
      <c r="I6" s="293"/>
      <c r="J6" s="169"/>
      <c r="K6" s="293"/>
      <c r="L6" s="169"/>
      <c r="M6" s="293"/>
      <c r="N6" s="169"/>
      <c r="O6" s="293"/>
      <c r="P6" s="169"/>
      <c r="Q6" s="294"/>
    </row>
    <row r="7" spans="1:20" s="185" customFormat="1" ht="10.5" customHeight="1">
      <c r="A7" s="295">
        <v>1</v>
      </c>
      <c r="B7" s="175">
        <f>IF($D7="","",VLOOKUP($D7,'[1]Men''s Do Main Draw Prep'!$A$7:$V$23,20))</f>
        <v>0</v>
      </c>
      <c r="C7" s="175">
        <f>IF($D7="","",VLOOKUP($D7,'[1]Men''s Do Main Draw Prep'!$A$7:$V$23,21))</f>
        <v>0</v>
      </c>
      <c r="D7" s="176">
        <v>1</v>
      </c>
      <c r="E7" s="177" t="str">
        <f>UPPER(IF($D7="","",VLOOKUP($D7,'[1]Men''s Do Main Draw Prep'!$A$7:$V$23,2)))</f>
        <v>GOMEZ</v>
      </c>
      <c r="F7" s="177" t="str">
        <f>IF($D7="","",VLOOKUP($D7,'[1]Men''s Do Main Draw Prep'!$A$7:$V$23,3))</f>
        <v>LIAM</v>
      </c>
      <c r="G7" s="296"/>
      <c r="H7" s="177">
        <f>IF($D7="","",VLOOKUP($D7,'[1]Men''s Do Main Draw Prep'!$A$7:$V$23,4))</f>
        <v>0</v>
      </c>
      <c r="I7" s="297"/>
      <c r="J7" s="298"/>
      <c r="K7" s="299"/>
      <c r="L7" s="298"/>
      <c r="M7" s="299"/>
      <c r="N7" s="298"/>
      <c r="O7" s="299"/>
      <c r="P7" s="298"/>
      <c r="Q7" s="181"/>
      <c r="R7" s="184"/>
      <c r="T7" s="186" t="str">
        <f>'[1]SetUp Officials'!P21</f>
        <v>Umpire</v>
      </c>
    </row>
    <row r="8" spans="1:20" s="185" customFormat="1" ht="9.6" customHeight="1">
      <c r="A8" s="300"/>
      <c r="B8" s="188"/>
      <c r="C8" s="188"/>
      <c r="D8" s="188"/>
      <c r="E8" s="177" t="str">
        <f>UPPER(IF($D7="","",VLOOKUP($D7,'[1]Men''s Do Main Draw Prep'!$A$7:$V$23,7)))</f>
        <v>WILLIAMS</v>
      </c>
      <c r="F8" s="177" t="str">
        <f>IF($D7="","",VLOOKUP($D7,'[1]Men''s Do Main Draw Prep'!$A$7:$V$23,8))</f>
        <v>YOHANSEY</v>
      </c>
      <c r="G8" s="296"/>
      <c r="H8" s="177">
        <f>IF($D7="","",VLOOKUP($D7,'[1]Men''s Do Main Draw Prep'!$A$7:$V$23,9))</f>
        <v>0</v>
      </c>
      <c r="I8" s="301"/>
      <c r="J8" s="302" t="str">
        <f>IF(I8="a",E7,IF(I8="b",E9,""))</f>
        <v/>
      </c>
      <c r="K8" s="299"/>
      <c r="L8" s="298"/>
      <c r="M8" s="299"/>
      <c r="N8" s="298"/>
      <c r="O8" s="299"/>
      <c r="P8" s="298"/>
      <c r="Q8" s="181"/>
      <c r="R8" s="184"/>
      <c r="T8" s="193" t="str">
        <f>'[1]SetUp Officials'!P22</f>
        <v/>
      </c>
    </row>
    <row r="9" spans="1:20" s="185" customFormat="1" ht="9.6" customHeight="1">
      <c r="A9" s="300"/>
      <c r="B9" s="188"/>
      <c r="C9" s="188"/>
      <c r="D9" s="188"/>
      <c r="E9" s="298"/>
      <c r="F9" s="298"/>
      <c r="H9" s="298"/>
      <c r="I9" s="303"/>
      <c r="J9" s="304" t="str">
        <f>UPPER(IF(OR(I10="a",I10="as"),E7,IF(OR(I10="b",I10="bs"),E11,)))</f>
        <v/>
      </c>
      <c r="K9" s="305"/>
      <c r="L9" s="298"/>
      <c r="M9" s="299"/>
      <c r="N9" s="298"/>
      <c r="O9" s="299"/>
      <c r="P9" s="298"/>
      <c r="Q9" s="181"/>
      <c r="R9" s="184"/>
      <c r="T9" s="193" t="str">
        <f>'[1]SetUp Officials'!P23</f>
        <v/>
      </c>
    </row>
    <row r="10" spans="1:20" s="185" customFormat="1" ht="9.6" customHeight="1">
      <c r="A10" s="300"/>
      <c r="B10" s="188"/>
      <c r="C10" s="188"/>
      <c r="D10" s="188"/>
      <c r="E10" s="298"/>
      <c r="F10" s="298"/>
      <c r="H10" s="190" t="s">
        <v>16</v>
      </c>
      <c r="I10" s="198"/>
      <c r="J10" s="306" t="str">
        <f>UPPER(IF(OR(I10="a",I10="as"),E8,IF(OR(I10="b",I10="bs"),E12,)))</f>
        <v/>
      </c>
      <c r="K10" s="307"/>
      <c r="L10" s="298"/>
      <c r="M10" s="299"/>
      <c r="N10" s="298"/>
      <c r="O10" s="299"/>
      <c r="P10" s="298"/>
      <c r="Q10" s="181"/>
      <c r="R10" s="184"/>
      <c r="T10" s="193" t="str">
        <f>'[1]SetUp Officials'!P24</f>
        <v/>
      </c>
    </row>
    <row r="11" spans="1:20" s="185" customFormat="1" ht="9.6" customHeight="1">
      <c r="A11" s="300">
        <v>2</v>
      </c>
      <c r="B11" s="175">
        <f>IF($D11="","",VLOOKUP($D11,'[1]Men''s Do Main Draw Prep'!$A$7:$V$23,20))</f>
        <v>0</v>
      </c>
      <c r="C11" s="175">
        <f>IF($D11="","",VLOOKUP($D11,'[1]Men''s Do Main Draw Prep'!$A$7:$V$23,21))</f>
        <v>0</v>
      </c>
      <c r="D11" s="176">
        <v>16</v>
      </c>
      <c r="E11" s="570" t="s">
        <v>89</v>
      </c>
      <c r="F11" s="570" t="s">
        <v>90</v>
      </c>
      <c r="G11" s="308"/>
      <c r="H11" s="175">
        <f>IF($D11="","",VLOOKUP($D11,'[1]Men''s Do Main Draw Prep'!$A$7:$V$23,4))</f>
        <v>0</v>
      </c>
      <c r="I11" s="309"/>
      <c r="J11" s="298"/>
      <c r="K11" s="310"/>
      <c r="L11" s="311"/>
      <c r="M11" s="305"/>
      <c r="N11" s="298"/>
      <c r="O11" s="299"/>
      <c r="P11" s="298"/>
      <c r="Q11" s="181"/>
      <c r="R11" s="184"/>
      <c r="T11" s="193" t="str">
        <f>'[1]SetUp Officials'!P25</f>
        <v/>
      </c>
    </row>
    <row r="12" spans="1:20" s="185" customFormat="1" ht="9.6" customHeight="1">
      <c r="A12" s="300"/>
      <c r="B12" s="188"/>
      <c r="C12" s="188"/>
      <c r="D12" s="188"/>
      <c r="E12" s="570" t="s">
        <v>104</v>
      </c>
      <c r="F12" s="570" t="s">
        <v>105</v>
      </c>
      <c r="G12" s="308"/>
      <c r="H12" s="175">
        <f>IF($D11="","",VLOOKUP($D11,'[1]Men''s Do Main Draw Prep'!$A$7:$V$23,9))</f>
        <v>0</v>
      </c>
      <c r="I12" s="301"/>
      <c r="J12" s="298"/>
      <c r="K12" s="310"/>
      <c r="L12" s="312"/>
      <c r="M12" s="313"/>
      <c r="N12" s="298"/>
      <c r="O12" s="299"/>
      <c r="P12" s="298"/>
      <c r="Q12" s="181"/>
      <c r="R12" s="184"/>
      <c r="T12" s="193" t="str">
        <f>'[1]SetUp Officials'!P26</f>
        <v/>
      </c>
    </row>
    <row r="13" spans="1:20" s="185" customFormat="1" ht="9.6" customHeight="1">
      <c r="A13" s="300"/>
      <c r="B13" s="188"/>
      <c r="C13" s="188"/>
      <c r="D13" s="196"/>
      <c r="E13" s="298"/>
      <c r="F13" s="298"/>
      <c r="H13" s="298"/>
      <c r="I13" s="314"/>
      <c r="J13" s="298"/>
      <c r="K13" s="303"/>
      <c r="L13" s="304" t="str">
        <f>UPPER(IF(OR(K14="a",K14="as"),J9,IF(OR(K14="b",K14="bs"),J17,)))</f>
        <v/>
      </c>
      <c r="M13" s="299"/>
      <c r="N13" s="298"/>
      <c r="O13" s="299"/>
      <c r="P13" s="298"/>
      <c r="Q13" s="181"/>
      <c r="R13" s="184"/>
      <c r="T13" s="193" t="str">
        <f>'[1]SetUp Officials'!P27</f>
        <v/>
      </c>
    </row>
    <row r="14" spans="1:20" s="185" customFormat="1" ht="9.6" customHeight="1">
      <c r="A14" s="300"/>
      <c r="B14" s="188"/>
      <c r="C14" s="188"/>
      <c r="D14" s="196"/>
      <c r="E14" s="298"/>
      <c r="F14" s="298"/>
      <c r="H14" s="298"/>
      <c r="I14" s="314"/>
      <c r="J14" s="190" t="s">
        <v>16</v>
      </c>
      <c r="K14" s="198"/>
      <c r="L14" s="306" t="str">
        <f>UPPER(IF(OR(K14="a",K14="as"),J10,IF(OR(K14="b",K14="bs"),J18,)))</f>
        <v/>
      </c>
      <c r="M14" s="307"/>
      <c r="N14" s="298"/>
      <c r="O14" s="299"/>
      <c r="P14" s="298"/>
      <c r="Q14" s="181"/>
      <c r="R14" s="184"/>
      <c r="T14" s="193" t="str">
        <f>'[1]SetUp Officials'!P28</f>
        <v/>
      </c>
    </row>
    <row r="15" spans="1:20" s="185" customFormat="1" ht="9.6" customHeight="1">
      <c r="A15" s="300">
        <v>3</v>
      </c>
      <c r="B15" s="175">
        <f>IF($D15="","",VLOOKUP($D15,'[1]Men''s Do Main Draw Prep'!$A$7:$V$23,20))</f>
        <v>0</v>
      </c>
      <c r="C15" s="175">
        <f>IF($D15="","",VLOOKUP($D15,'[1]Men''s Do Main Draw Prep'!$A$7:$V$23,21))</f>
        <v>0</v>
      </c>
      <c r="D15" s="176">
        <v>7</v>
      </c>
      <c r="E15" s="175" t="str">
        <f>UPPER(IF($D15="","",VLOOKUP($D15,'[1]Men''s Do Main Draw Prep'!$A$7:$V$23,2)))</f>
        <v>DUKE</v>
      </c>
      <c r="F15" s="175" t="str">
        <f>IF($D15="","",VLOOKUP($D15,'[1]Men''s Do Main Draw Prep'!$A$7:$V$23,3))</f>
        <v>AKIEL</v>
      </c>
      <c r="G15" s="308"/>
      <c r="H15" s="175">
        <f>IF($D15="","",VLOOKUP($D15,'[1]Men''s Do Main Draw Prep'!$A$7:$V$23,4))</f>
        <v>0</v>
      </c>
      <c r="I15" s="297"/>
      <c r="J15" s="298"/>
      <c r="K15" s="310"/>
      <c r="L15" s="298"/>
      <c r="M15" s="310"/>
      <c r="N15" s="311"/>
      <c r="O15" s="299"/>
      <c r="P15" s="298"/>
      <c r="Q15" s="181"/>
      <c r="R15" s="184"/>
      <c r="T15" s="193" t="str">
        <f>'[1]SetUp Officials'!P29</f>
        <v/>
      </c>
    </row>
    <row r="16" spans="1:20" s="185" customFormat="1" ht="9.6" customHeight="1" thickBot="1">
      <c r="A16" s="300"/>
      <c r="B16" s="188"/>
      <c r="C16" s="188"/>
      <c r="D16" s="188"/>
      <c r="E16" s="175" t="str">
        <f>UPPER(IF($D15="","",VLOOKUP($D15,'[1]Men''s Do Main Draw Prep'!$A$7:$V$23,7)))</f>
        <v>WILSON</v>
      </c>
      <c r="F16" s="175" t="str">
        <f>IF($D15="","",VLOOKUP($D15,'[1]Men''s Do Main Draw Prep'!$A$7:$V$23,8))</f>
        <v>VAUGHN</v>
      </c>
      <c r="G16" s="308"/>
      <c r="H16" s="175">
        <f>IF($D15="","",VLOOKUP($D15,'[1]Men''s Do Main Draw Prep'!$A$7:$V$23,9))</f>
        <v>0</v>
      </c>
      <c r="I16" s="301"/>
      <c r="J16" s="302" t="str">
        <f>IF(I16="a",E15,IF(I16="b",E17,""))</f>
        <v/>
      </c>
      <c r="K16" s="310"/>
      <c r="L16" s="298"/>
      <c r="M16" s="310"/>
      <c r="N16" s="298"/>
      <c r="O16" s="299"/>
      <c r="P16" s="298"/>
      <c r="Q16" s="181"/>
      <c r="R16" s="184"/>
      <c r="T16" s="208" t="str">
        <f>'[1]SetUp Officials'!P30</f>
        <v>None</v>
      </c>
    </row>
    <row r="17" spans="1:18" s="185" customFormat="1" ht="9.6" customHeight="1">
      <c r="A17" s="300"/>
      <c r="B17" s="188"/>
      <c r="C17" s="188"/>
      <c r="D17" s="196"/>
      <c r="E17" s="298"/>
      <c r="F17" s="298"/>
      <c r="H17" s="298"/>
      <c r="I17" s="303"/>
      <c r="J17" s="304" t="str">
        <f>UPPER(IF(OR(I18="a",I18="as"),E15,IF(OR(I18="b",I18="bs"),E19,)))</f>
        <v/>
      </c>
      <c r="K17" s="315"/>
      <c r="L17" s="298"/>
      <c r="M17" s="310"/>
      <c r="N17" s="298"/>
      <c r="O17" s="299"/>
      <c r="P17" s="298"/>
      <c r="Q17" s="181"/>
      <c r="R17" s="184"/>
    </row>
    <row r="18" spans="1:18" s="185" customFormat="1" ht="9.6" customHeight="1">
      <c r="A18" s="300"/>
      <c r="B18" s="188"/>
      <c r="C18" s="188"/>
      <c r="D18" s="196"/>
      <c r="E18" s="298"/>
      <c r="F18" s="298"/>
      <c r="H18" s="190" t="s">
        <v>16</v>
      </c>
      <c r="I18" s="198"/>
      <c r="J18" s="306" t="str">
        <f>UPPER(IF(OR(I18="a",I18="as"),E16,IF(OR(I18="b",I18="bs"),E20,)))</f>
        <v/>
      </c>
      <c r="K18" s="301"/>
      <c r="L18" s="298"/>
      <c r="M18" s="310"/>
      <c r="N18" s="298"/>
      <c r="O18" s="299"/>
      <c r="P18" s="298"/>
      <c r="Q18" s="181"/>
      <c r="R18" s="184"/>
    </row>
    <row r="19" spans="1:18" s="185" customFormat="1" ht="9.6" customHeight="1">
      <c r="A19" s="300">
        <v>4</v>
      </c>
      <c r="B19" s="175">
        <f>IF($D19="","",VLOOKUP($D19,'[1]Men''s Do Main Draw Prep'!$A$7:$V$23,20))</f>
        <v>0</v>
      </c>
      <c r="C19" s="175">
        <f>IF($D19="","",VLOOKUP($D19,'[1]Men''s Do Main Draw Prep'!$A$7:$V$23,21))</f>
        <v>0</v>
      </c>
      <c r="D19" s="176">
        <v>8</v>
      </c>
      <c r="E19" s="175" t="str">
        <f>UPPER(IF($D19="","",VLOOKUP($D19,'[1]Men''s Do Main Draw Prep'!$A$7:$V$23,2)))</f>
        <v>BOYCE</v>
      </c>
      <c r="F19" s="175" t="str">
        <f>IF($D19="","",VLOOKUP($D19,'[1]Men''s Do Main Draw Prep'!$A$7:$V$23,3))</f>
        <v>RAWLE</v>
      </c>
      <c r="G19" s="308"/>
      <c r="H19" s="175">
        <f>IF($D19="","",VLOOKUP($D19,'[1]Men''s Do Main Draw Prep'!$A$7:$V$23,4))</f>
        <v>0</v>
      </c>
      <c r="I19" s="309"/>
      <c r="J19" s="298"/>
      <c r="K19" s="299"/>
      <c r="L19" s="311"/>
      <c r="M19" s="315"/>
      <c r="N19" s="298"/>
      <c r="O19" s="299"/>
      <c r="P19" s="298"/>
      <c r="Q19" s="181"/>
      <c r="R19" s="184"/>
    </row>
    <row r="20" spans="1:18" s="185" customFormat="1" ht="9.6" customHeight="1">
      <c r="A20" s="300"/>
      <c r="B20" s="188"/>
      <c r="C20" s="188"/>
      <c r="D20" s="188"/>
      <c r="E20" s="175" t="str">
        <f>UPPER(IF($D19="","",VLOOKUP($D19,'[1]Men''s Do Main Draw Prep'!$A$7:$V$23,7)))</f>
        <v>MOORE</v>
      </c>
      <c r="F20" s="175" t="str">
        <f>IF($D19="","",VLOOKUP($D19,'[1]Men''s Do Main Draw Prep'!$A$7:$V$23,8))</f>
        <v>PETER</v>
      </c>
      <c r="G20" s="308"/>
      <c r="H20" s="175">
        <f>IF($D19="","",VLOOKUP($D19,'[1]Men''s Do Main Draw Prep'!$A$7:$V$23,9))</f>
        <v>0</v>
      </c>
      <c r="I20" s="301"/>
      <c r="J20" s="298"/>
      <c r="K20" s="299"/>
      <c r="L20" s="312"/>
      <c r="M20" s="316"/>
      <c r="N20" s="298"/>
      <c r="O20" s="299"/>
      <c r="P20" s="298"/>
      <c r="Q20" s="181"/>
      <c r="R20" s="184"/>
    </row>
    <row r="21" spans="1:18" s="185" customFormat="1" ht="9.6" customHeight="1">
      <c r="A21" s="300"/>
      <c r="B21" s="188"/>
      <c r="C21" s="188"/>
      <c r="D21" s="188"/>
      <c r="E21" s="298"/>
      <c r="F21" s="298"/>
      <c r="H21" s="298"/>
      <c r="I21" s="314"/>
      <c r="J21" s="298"/>
      <c r="K21" s="299"/>
      <c r="L21" s="298"/>
      <c r="M21" s="303"/>
      <c r="N21" s="304" t="str">
        <f>UPPER(IF(OR(M22="a",M22="as"),L13,IF(OR(M22="b",M22="bs"),L29,)))</f>
        <v/>
      </c>
      <c r="O21" s="299"/>
      <c r="P21" s="298"/>
      <c r="Q21" s="181"/>
      <c r="R21" s="184"/>
    </row>
    <row r="22" spans="1:18" s="185" customFormat="1" ht="9.6" customHeight="1">
      <c r="A22" s="300"/>
      <c r="B22" s="188"/>
      <c r="C22" s="188"/>
      <c r="D22" s="188"/>
      <c r="E22" s="298"/>
      <c r="F22" s="298"/>
      <c r="H22" s="298"/>
      <c r="I22" s="314"/>
      <c r="J22" s="298"/>
      <c r="K22" s="299"/>
      <c r="L22" s="190" t="s">
        <v>16</v>
      </c>
      <c r="M22" s="198"/>
      <c r="N22" s="306" t="str">
        <f>UPPER(IF(OR(M22="a",M22="as"),L14,IF(OR(M22="b",M22="bs"),L30,)))</f>
        <v/>
      </c>
      <c r="O22" s="307"/>
      <c r="P22" s="298"/>
      <c r="Q22" s="181"/>
      <c r="R22" s="184"/>
    </row>
    <row r="23" spans="1:18" s="185" customFormat="1" ht="9.6" customHeight="1">
      <c r="A23" s="295">
        <v>5</v>
      </c>
      <c r="B23" s="175">
        <f>IF($D23="","",VLOOKUP($D23,'[1]Men''s Do Main Draw Prep'!$A$7:$V$23,20))</f>
        <v>0</v>
      </c>
      <c r="C23" s="175">
        <f>IF($D23="","",VLOOKUP($D23,'[1]Men''s Do Main Draw Prep'!$A$7:$V$23,21))</f>
        <v>0</v>
      </c>
      <c r="D23" s="176">
        <v>4</v>
      </c>
      <c r="E23" s="177" t="str">
        <f>UPPER(IF($D23="","",VLOOKUP($D23,'[1]Men''s Do Main Draw Prep'!$A$7:$V$23,2)))</f>
        <v>ABRAHAM</v>
      </c>
      <c r="F23" s="177" t="str">
        <f>IF($D23="","",VLOOKUP($D23,'[1]Men''s Do Main Draw Prep'!$A$7:$V$23,3))</f>
        <v>JOSHUA</v>
      </c>
      <c r="G23" s="296"/>
      <c r="H23" s="177">
        <f>IF($D23="","",VLOOKUP($D23,'[1]Men''s Do Main Draw Prep'!$A$7:$V$23,4))</f>
        <v>0</v>
      </c>
      <c r="I23" s="297"/>
      <c r="J23" s="298"/>
      <c r="K23" s="299"/>
      <c r="L23" s="298"/>
      <c r="M23" s="310"/>
      <c r="N23" s="298"/>
      <c r="O23" s="310"/>
      <c r="P23" s="298"/>
      <c r="Q23" s="181"/>
      <c r="R23" s="184"/>
    </row>
    <row r="24" spans="1:18" s="185" customFormat="1" ht="9.6" customHeight="1">
      <c r="A24" s="300"/>
      <c r="B24" s="188"/>
      <c r="C24" s="188"/>
      <c r="D24" s="188"/>
      <c r="E24" s="177" t="str">
        <f>UPPER(IF($D23="","",VLOOKUP($D23,'[1]Men''s Do Main Draw Prep'!$A$7:$V$23,7)))</f>
        <v>ABRAHAM</v>
      </c>
      <c r="F24" s="177" t="str">
        <f>IF($D23="","",VLOOKUP($D23,'[1]Men''s Do Main Draw Prep'!$A$7:$V$23,8))</f>
        <v>TY</v>
      </c>
      <c r="G24" s="296"/>
      <c r="H24" s="177">
        <f>IF($D23="","",VLOOKUP($D23,'[1]Men''s Do Main Draw Prep'!$A$7:$V$23,9))</f>
        <v>0</v>
      </c>
      <c r="I24" s="301"/>
      <c r="J24" s="302" t="str">
        <f>IF(I24="a",E23,IF(I24="b",E25,""))</f>
        <v/>
      </c>
      <c r="K24" s="299"/>
      <c r="L24" s="298"/>
      <c r="M24" s="310"/>
      <c r="N24" s="298"/>
      <c r="O24" s="310"/>
      <c r="P24" s="298"/>
      <c r="Q24" s="181"/>
      <c r="R24" s="184"/>
    </row>
    <row r="25" spans="1:18" s="185" customFormat="1" ht="9.6" customHeight="1">
      <c r="A25" s="300"/>
      <c r="B25" s="188"/>
      <c r="C25" s="188"/>
      <c r="D25" s="188"/>
      <c r="E25" s="298"/>
      <c r="F25" s="298"/>
      <c r="H25" s="298"/>
      <c r="I25" s="303"/>
      <c r="J25" s="304" t="str">
        <f>UPPER(IF(OR(I26="a",I26="as"),E23,IF(OR(I26="b",I26="bs"),E27,)))</f>
        <v/>
      </c>
      <c r="K25" s="305"/>
      <c r="L25" s="298"/>
      <c r="M25" s="310"/>
      <c r="N25" s="298"/>
      <c r="O25" s="310"/>
      <c r="P25" s="298"/>
      <c r="Q25" s="181"/>
      <c r="R25" s="184"/>
    </row>
    <row r="26" spans="1:18" s="185" customFormat="1" ht="9.6" customHeight="1">
      <c r="A26" s="300"/>
      <c r="B26" s="188"/>
      <c r="C26" s="188"/>
      <c r="D26" s="188"/>
      <c r="E26" s="298"/>
      <c r="F26" s="298"/>
      <c r="H26" s="190" t="s">
        <v>16</v>
      </c>
      <c r="I26" s="198"/>
      <c r="J26" s="306" t="str">
        <f>UPPER(IF(OR(I26="a",I26="as"),E24,IF(OR(I26="b",I26="bs"),E28,)))</f>
        <v/>
      </c>
      <c r="K26" s="307"/>
      <c r="L26" s="298"/>
      <c r="M26" s="310"/>
      <c r="N26" s="298"/>
      <c r="O26" s="310"/>
      <c r="P26" s="298"/>
      <c r="Q26" s="181"/>
      <c r="R26" s="184"/>
    </row>
    <row r="27" spans="1:18" s="185" customFormat="1" ht="9.6" customHeight="1">
      <c r="A27" s="300">
        <v>6</v>
      </c>
      <c r="B27" s="175">
        <f>IF($D27="","",VLOOKUP($D27,'[1]Men''s Do Main Draw Prep'!$A$7:$V$23,20))</f>
        <v>0</v>
      </c>
      <c r="C27" s="175">
        <f>IF($D27="","",VLOOKUP($D27,'[1]Men''s Do Main Draw Prep'!$A$7:$V$23,21))</f>
        <v>0</v>
      </c>
      <c r="D27" s="176">
        <v>6</v>
      </c>
      <c r="E27" s="175" t="str">
        <f>UPPER(IF($D27="","",VLOOKUP($D27,'[1]Men''s Do Main Draw Prep'!$A$7:$V$23,2)))</f>
        <v>ELATTWY</v>
      </c>
      <c r="F27" s="175" t="str">
        <f>IF($D27="","",VLOOKUP($D27,'[1]Men''s Do Main Draw Prep'!$A$7:$V$23,3))</f>
        <v>SAMIR</v>
      </c>
      <c r="G27" s="308"/>
      <c r="H27" s="175">
        <f>IF($D27="","",VLOOKUP($D27,'[1]Men''s Do Main Draw Prep'!$A$7:$V$23,4))</f>
        <v>0</v>
      </c>
      <c r="I27" s="309"/>
      <c r="J27" s="298"/>
      <c r="K27" s="310"/>
      <c r="L27" s="311"/>
      <c r="M27" s="315"/>
      <c r="N27" s="298"/>
      <c r="O27" s="310"/>
      <c r="P27" s="298"/>
      <c r="Q27" s="181"/>
      <c r="R27" s="184"/>
    </row>
    <row r="28" spans="1:18" s="185" customFormat="1" ht="9.6" customHeight="1">
      <c r="A28" s="300"/>
      <c r="B28" s="188"/>
      <c r="C28" s="188"/>
      <c r="D28" s="188"/>
      <c r="E28" s="175" t="str">
        <f>UPPER(IF($D27="","",VLOOKUP($D27,'[1]Men''s Do Main Draw Prep'!$A$7:$V$23,7)))</f>
        <v>CHIN</v>
      </c>
      <c r="F28" s="175" t="str">
        <f>IF($D27="","",VLOOKUP($D27,'[1]Men''s Do Main Draw Prep'!$A$7:$V$23,8))</f>
        <v>LIU</v>
      </c>
      <c r="G28" s="308"/>
      <c r="H28" s="175">
        <f>IF($D27="","",VLOOKUP($D27,'[1]Men''s Do Main Draw Prep'!$A$7:$V$23,9))</f>
        <v>0</v>
      </c>
      <c r="I28" s="301"/>
      <c r="J28" s="298"/>
      <c r="K28" s="310"/>
      <c r="L28" s="312"/>
      <c r="M28" s="316"/>
      <c r="N28" s="298"/>
      <c r="O28" s="310"/>
      <c r="P28" s="298"/>
      <c r="Q28" s="181"/>
      <c r="R28" s="184"/>
    </row>
    <row r="29" spans="1:18" s="185" customFormat="1" ht="9.6" customHeight="1">
      <c r="A29" s="300"/>
      <c r="B29" s="188"/>
      <c r="C29" s="188"/>
      <c r="D29" s="196"/>
      <c r="E29" s="298"/>
      <c r="F29" s="298"/>
      <c r="H29" s="298"/>
      <c r="I29" s="314"/>
      <c r="J29" s="298"/>
      <c r="K29" s="303"/>
      <c r="L29" s="304" t="str">
        <f>UPPER(IF(OR(K30="a",K30="as"),J25,IF(OR(K30="b",K30="bs"),J33,)))</f>
        <v/>
      </c>
      <c r="M29" s="310"/>
      <c r="N29" s="298"/>
      <c r="O29" s="310"/>
      <c r="P29" s="298"/>
      <c r="Q29" s="181"/>
      <c r="R29" s="184"/>
    </row>
    <row r="30" spans="1:18" s="185" customFormat="1" ht="9.6" customHeight="1">
      <c r="A30" s="300"/>
      <c r="B30" s="188"/>
      <c r="C30" s="188"/>
      <c r="D30" s="196"/>
      <c r="E30" s="298"/>
      <c r="F30" s="298"/>
      <c r="H30" s="298"/>
      <c r="I30" s="314"/>
      <c r="J30" s="190" t="s">
        <v>16</v>
      </c>
      <c r="K30" s="198"/>
      <c r="L30" s="306" t="str">
        <f>UPPER(IF(OR(K30="a",K30="as"),J26,IF(OR(K30="b",K30="bs"),J34,)))</f>
        <v/>
      </c>
      <c r="M30" s="301"/>
      <c r="N30" s="298"/>
      <c r="O30" s="310"/>
      <c r="P30" s="298"/>
      <c r="Q30" s="181"/>
      <c r="R30" s="184"/>
    </row>
    <row r="31" spans="1:18" s="185" customFormat="1" ht="9.6" customHeight="1">
      <c r="A31" s="300">
        <v>7</v>
      </c>
      <c r="B31" s="175">
        <f>IF($D31="","",VLOOKUP($D31,'[1]Men''s Do Main Draw Prep'!$A$7:$V$23,20))</f>
        <v>0</v>
      </c>
      <c r="C31" s="175">
        <f>IF($D31="","",VLOOKUP($D31,'[1]Men''s Do Main Draw Prep'!$A$7:$V$23,21))</f>
        <v>0</v>
      </c>
      <c r="D31" s="176">
        <v>14</v>
      </c>
      <c r="E31" s="175" t="str">
        <f>UPPER(IF($D31="","",VLOOKUP($D31,'[1]Men''s Do Main Draw Prep'!$A$7:$V$23,2)))</f>
        <v>FRANCIS</v>
      </c>
      <c r="F31" s="175" t="str">
        <f>IF($D31="","",VLOOKUP($D31,'[1]Men''s Do Main Draw Prep'!$A$7:$V$23,3))</f>
        <v>KINO</v>
      </c>
      <c r="G31" s="308"/>
      <c r="H31" s="175">
        <f>IF($D31="","",VLOOKUP($D31,'[1]Men''s Do Main Draw Prep'!$A$7:$V$23,4))</f>
        <v>0</v>
      </c>
      <c r="I31" s="297"/>
      <c r="J31" s="298"/>
      <c r="K31" s="310"/>
      <c r="L31" s="298"/>
      <c r="M31" s="299"/>
      <c r="N31" s="311"/>
      <c r="O31" s="310"/>
      <c r="P31" s="298"/>
      <c r="Q31" s="181"/>
      <c r="R31" s="184"/>
    </row>
    <row r="32" spans="1:18" s="185" customFormat="1" ht="9.6" customHeight="1">
      <c r="A32" s="300"/>
      <c r="B32" s="188"/>
      <c r="C32" s="188"/>
      <c r="D32" s="188"/>
      <c r="E32" s="175" t="str">
        <f>UPPER(IF($D31="","",VLOOKUP($D31,'[1]Men''s Do Main Draw Prep'!$A$7:$V$23,7)))</f>
        <v>ROSS</v>
      </c>
      <c r="F32" s="175" t="str">
        <f>IF($D31="","",VLOOKUP($D31,'[1]Men''s Do Main Draw Prep'!$A$7:$V$23,8))</f>
        <v>RYAN</v>
      </c>
      <c r="G32" s="308"/>
      <c r="H32" s="175">
        <f>IF($D31="","",VLOOKUP($D31,'[1]Men''s Do Main Draw Prep'!$A$7:$V$23,9))</f>
        <v>0</v>
      </c>
      <c r="I32" s="301"/>
      <c r="J32" s="302" t="str">
        <f>IF(I32="a",E31,IF(I32="b",E33,""))</f>
        <v/>
      </c>
      <c r="K32" s="310"/>
      <c r="L32" s="298"/>
      <c r="M32" s="299"/>
      <c r="N32" s="298"/>
      <c r="O32" s="310"/>
      <c r="P32" s="298"/>
      <c r="Q32" s="181"/>
      <c r="R32" s="184"/>
    </row>
    <row r="33" spans="1:18" s="185" customFormat="1" ht="9.6" customHeight="1">
      <c r="A33" s="300"/>
      <c r="B33" s="188"/>
      <c r="C33" s="188"/>
      <c r="D33" s="196"/>
      <c r="E33" s="298"/>
      <c r="F33" s="298"/>
      <c r="H33" s="298"/>
      <c r="I33" s="303"/>
      <c r="J33" s="304" t="str">
        <f>UPPER(IF(OR(I34="a",I34="as"),E31,IF(OR(I34="b",I34="bs"),E35,)))</f>
        <v/>
      </c>
      <c r="K33" s="315"/>
      <c r="L33" s="298"/>
      <c r="M33" s="299"/>
      <c r="N33" s="298"/>
      <c r="O33" s="310"/>
      <c r="P33" s="298"/>
      <c r="Q33" s="181"/>
      <c r="R33" s="184"/>
    </row>
    <row r="34" spans="1:18" s="185" customFormat="1" ht="9.6" customHeight="1">
      <c r="A34" s="300"/>
      <c r="B34" s="188"/>
      <c r="C34" s="188"/>
      <c r="D34" s="196"/>
      <c r="E34" s="298"/>
      <c r="F34" s="298"/>
      <c r="H34" s="190" t="s">
        <v>16</v>
      </c>
      <c r="I34" s="198"/>
      <c r="J34" s="306" t="str">
        <f>UPPER(IF(OR(I34="a",I34="as"),E32,IF(OR(I34="b",I34="bs"),E36,)))</f>
        <v/>
      </c>
      <c r="K34" s="301"/>
      <c r="L34" s="298"/>
      <c r="M34" s="299"/>
      <c r="N34" s="298"/>
      <c r="O34" s="310"/>
      <c r="P34" s="298"/>
      <c r="Q34" s="181"/>
      <c r="R34" s="184"/>
    </row>
    <row r="35" spans="1:18" s="185" customFormat="1" ht="9.6" customHeight="1">
      <c r="A35" s="300">
        <v>8</v>
      </c>
      <c r="B35" s="175">
        <f>IF($D35="","",VLOOKUP($D35,'[1]Men''s Do Main Draw Prep'!$A$7:$V$23,20))</f>
        <v>0</v>
      </c>
      <c r="C35" s="175">
        <f>IF($D35="","",VLOOKUP($D35,'[1]Men''s Do Main Draw Prep'!$A$7:$V$23,21))</f>
        <v>0</v>
      </c>
      <c r="D35" s="176">
        <v>11</v>
      </c>
      <c r="E35" s="175" t="str">
        <f>UPPER(IF($D35="","",VLOOKUP($D35,'[1]Men''s Do Main Draw Prep'!$A$7:$V$23,2)))</f>
        <v>ANDREWS</v>
      </c>
      <c r="F35" s="175" t="str">
        <f>IF($D35="","",VLOOKUP($D35,'[1]Men''s Do Main Draw Prep'!$A$7:$V$23,3))</f>
        <v>CHE</v>
      </c>
      <c r="G35" s="308"/>
      <c r="H35" s="175">
        <f>IF($D35="","",VLOOKUP($D35,'[1]Men''s Do Main Draw Prep'!$A$7:$V$23,4))</f>
        <v>0</v>
      </c>
      <c r="I35" s="309"/>
      <c r="J35" s="298"/>
      <c r="K35" s="299"/>
      <c r="L35" s="311"/>
      <c r="M35" s="305"/>
      <c r="N35" s="298"/>
      <c r="O35" s="310"/>
      <c r="P35" s="298"/>
      <c r="Q35" s="181"/>
      <c r="R35" s="184"/>
    </row>
    <row r="36" spans="1:18" s="185" customFormat="1" ht="9.6" customHeight="1">
      <c r="A36" s="300"/>
      <c r="B36" s="188"/>
      <c r="C36" s="188"/>
      <c r="D36" s="188"/>
      <c r="E36" s="175" t="str">
        <f>UPPER(IF($D35="","",VLOOKUP($D35,'[1]Men''s Do Main Draw Prep'!$A$7:$V$23,7)))</f>
        <v>SINGH</v>
      </c>
      <c r="F36" s="175" t="str">
        <f>IF($D35="","",VLOOKUP($D35,'[1]Men''s Do Main Draw Prep'!$A$7:$V$23,8))</f>
        <v>CLINT</v>
      </c>
      <c r="G36" s="308"/>
      <c r="H36" s="175">
        <f>IF($D35="","",VLOOKUP($D35,'[1]Men''s Do Main Draw Prep'!$A$7:$V$23,9))</f>
        <v>0</v>
      </c>
      <c r="I36" s="301"/>
      <c r="J36" s="298"/>
      <c r="K36" s="299"/>
      <c r="L36" s="312"/>
      <c r="M36" s="313"/>
      <c r="N36" s="298"/>
      <c r="O36" s="310"/>
      <c r="P36" s="298"/>
      <c r="Q36" s="181"/>
      <c r="R36" s="184"/>
    </row>
    <row r="37" spans="1:18" s="185" customFormat="1" ht="9.6" customHeight="1">
      <c r="A37" s="300"/>
      <c r="B37" s="188"/>
      <c r="C37" s="188"/>
      <c r="D37" s="196"/>
      <c r="E37" s="298"/>
      <c r="F37" s="298"/>
      <c r="H37" s="298"/>
      <c r="I37" s="314"/>
      <c r="J37" s="298"/>
      <c r="K37" s="299"/>
      <c r="L37" s="298"/>
      <c r="M37" s="299"/>
      <c r="N37" s="299"/>
      <c r="O37" s="303"/>
      <c r="P37" s="304" t="str">
        <f>UPPER(IF(OR(O38="a",O38="as"),N21,IF(OR(O38="b",O38="bs"),N53,)))</f>
        <v/>
      </c>
      <c r="Q37" s="317"/>
      <c r="R37" s="184"/>
    </row>
    <row r="38" spans="1:18" s="185" customFormat="1" ht="9.6" customHeight="1">
      <c r="A38" s="300"/>
      <c r="B38" s="188"/>
      <c r="C38" s="188"/>
      <c r="D38" s="196"/>
      <c r="E38" s="298"/>
      <c r="F38" s="298"/>
      <c r="H38" s="298"/>
      <c r="I38" s="314"/>
      <c r="J38" s="298"/>
      <c r="K38" s="299"/>
      <c r="L38" s="298"/>
      <c r="M38" s="299"/>
      <c r="N38" s="190" t="s">
        <v>16</v>
      </c>
      <c r="O38" s="198"/>
      <c r="P38" s="306" t="str">
        <f>UPPER(IF(OR(O38="a",O38="as"),N22,IF(OR(O38="b",O38="bs"),N54,)))</f>
        <v/>
      </c>
      <c r="Q38" s="318"/>
      <c r="R38" s="184"/>
    </row>
    <row r="39" spans="1:18" s="185" customFormat="1" ht="9.6" customHeight="1">
      <c r="A39" s="300">
        <v>9</v>
      </c>
      <c r="B39" s="175">
        <f>IF($D39="","",VLOOKUP($D39,'[1]Men''s Do Main Draw Prep'!$A$7:$V$23,20))</f>
        <v>0</v>
      </c>
      <c r="C39" s="175">
        <f>IF($D39="","",VLOOKUP($D39,'[1]Men''s Do Main Draw Prep'!$A$7:$V$23,21))</f>
        <v>0</v>
      </c>
      <c r="D39" s="176">
        <v>15</v>
      </c>
      <c r="E39" s="175" t="str">
        <f>UPPER(IF($D39="","",VLOOKUP($D39,'[1]Men''s Do Main Draw Prep'!$A$7:$V$23,2)))</f>
        <v>GRIEG</v>
      </c>
      <c r="F39" s="175" t="str">
        <f>IF($D39="","",VLOOKUP($D39,'[1]Men''s Do Main Draw Prep'!$A$7:$V$23,3))</f>
        <v>JUANALDO</v>
      </c>
      <c r="G39" s="308"/>
      <c r="H39" s="175">
        <f>IF($D39="","",VLOOKUP($D39,'[1]Men''s Do Main Draw Prep'!$A$7:$V$23,4))</f>
        <v>0</v>
      </c>
      <c r="I39" s="297"/>
      <c r="J39" s="298"/>
      <c r="K39" s="299"/>
      <c r="L39" s="298"/>
      <c r="M39" s="299"/>
      <c r="N39" s="298"/>
      <c r="O39" s="310"/>
      <c r="P39" s="311"/>
      <c r="Q39" s="181"/>
      <c r="R39" s="184"/>
    </row>
    <row r="40" spans="1:18" s="185" customFormat="1" ht="9.6" customHeight="1">
      <c r="A40" s="300"/>
      <c r="B40" s="188"/>
      <c r="C40" s="188"/>
      <c r="D40" s="188"/>
      <c r="E40" s="175" t="str">
        <f>UPPER(IF($D39="","",VLOOKUP($D39,'[1]Men''s Do Main Draw Prep'!$A$7:$V$23,7)))</f>
        <v>TRIM</v>
      </c>
      <c r="F40" s="175" t="str">
        <f>IF($D39="","",VLOOKUP($D39,'[1]Men''s Do Main Draw Prep'!$A$7:$V$23,8))</f>
        <v>KYREL</v>
      </c>
      <c r="G40" s="308"/>
      <c r="H40" s="175">
        <f>IF($D39="","",VLOOKUP($D39,'[1]Men''s Do Main Draw Prep'!$A$7:$V$23,9))</f>
        <v>0</v>
      </c>
      <c r="I40" s="301"/>
      <c r="J40" s="302" t="str">
        <f>IF(I40="a",E39,IF(I40="b",E41,""))</f>
        <v/>
      </c>
      <c r="K40" s="299"/>
      <c r="L40" s="298"/>
      <c r="M40" s="299"/>
      <c r="N40" s="298"/>
      <c r="O40" s="310"/>
      <c r="P40" s="312"/>
      <c r="Q40" s="319"/>
      <c r="R40" s="184"/>
    </row>
    <row r="41" spans="1:18" s="185" customFormat="1" ht="9.6" customHeight="1">
      <c r="A41" s="300"/>
      <c r="B41" s="188"/>
      <c r="C41" s="188"/>
      <c r="D41" s="196"/>
      <c r="E41" s="298"/>
      <c r="F41" s="298"/>
      <c r="H41" s="298"/>
      <c r="I41" s="303"/>
      <c r="J41" s="304" t="str">
        <f>UPPER(IF(OR(I42="a",I42="as"),E39,IF(OR(I42="b",I42="bs"),E43,)))</f>
        <v/>
      </c>
      <c r="K41" s="305"/>
      <c r="L41" s="298"/>
      <c r="M41" s="299"/>
      <c r="N41" s="298"/>
      <c r="O41" s="310"/>
      <c r="P41" s="298"/>
      <c r="Q41" s="181"/>
      <c r="R41" s="184"/>
    </row>
    <row r="42" spans="1:18" s="185" customFormat="1" ht="9.6" customHeight="1">
      <c r="A42" s="300"/>
      <c r="B42" s="188"/>
      <c r="C42" s="188"/>
      <c r="D42" s="196"/>
      <c r="E42" s="298"/>
      <c r="F42" s="298"/>
      <c r="H42" s="190" t="s">
        <v>16</v>
      </c>
      <c r="I42" s="198"/>
      <c r="J42" s="306" t="str">
        <f>UPPER(IF(OR(I42="a",I42="as"),E40,IF(OR(I42="b",I42="bs"),E44,)))</f>
        <v/>
      </c>
      <c r="K42" s="307"/>
      <c r="L42" s="298"/>
      <c r="M42" s="299"/>
      <c r="N42" s="298"/>
      <c r="O42" s="310"/>
      <c r="P42" s="298"/>
      <c r="Q42" s="181"/>
      <c r="R42" s="184"/>
    </row>
    <row r="43" spans="1:18" s="185" customFormat="1" ht="9.6" customHeight="1">
      <c r="A43" s="300">
        <v>10</v>
      </c>
      <c r="B43" s="175">
        <f>IF($D43="","",VLOOKUP($D43,'[1]Men''s Do Main Draw Prep'!$A$7:$V$23,20))</f>
        <v>0</v>
      </c>
      <c r="C43" s="175">
        <f>IF($D43="","",VLOOKUP($D43,'[1]Men''s Do Main Draw Prep'!$A$7:$V$23,21))</f>
        <v>0</v>
      </c>
      <c r="D43" s="176">
        <v>12</v>
      </c>
      <c r="E43" s="175" t="str">
        <f>UPPER(IF($D43="","",VLOOKUP($D43,'[1]Men''s Do Main Draw Prep'!$A$7:$V$23,2)))</f>
        <v>BONAIR</v>
      </c>
      <c r="F43" s="175" t="str">
        <f>IF($D43="","",VLOOKUP($D43,'[1]Men''s Do Main Draw Prep'!$A$7:$V$23,3))</f>
        <v>AKIEL</v>
      </c>
      <c r="G43" s="308"/>
      <c r="H43" s="175">
        <f>IF($D43="","",VLOOKUP($D43,'[1]Men''s Do Main Draw Prep'!$A$7:$V$23,4))</f>
        <v>0</v>
      </c>
      <c r="I43" s="309"/>
      <c r="J43" s="298"/>
      <c r="K43" s="310"/>
      <c r="L43" s="311"/>
      <c r="M43" s="305"/>
      <c r="N43" s="298"/>
      <c r="O43" s="310"/>
      <c r="P43" s="298"/>
      <c r="Q43" s="181"/>
      <c r="R43" s="184"/>
    </row>
    <row r="44" spans="1:18" s="185" customFormat="1" ht="9.6" customHeight="1">
      <c r="A44" s="300"/>
      <c r="B44" s="188"/>
      <c r="C44" s="188"/>
      <c r="D44" s="188"/>
      <c r="E44" s="175" t="str">
        <f>UPPER(IF($D43="","",VLOOKUP($D43,'[1]Men''s Do Main Draw Prep'!$A$7:$V$23,7)))</f>
        <v>MOHAMMED</v>
      </c>
      <c r="F44" s="175" t="str">
        <f>IF($D43="","",VLOOKUP($D43,'[1]Men''s Do Main Draw Prep'!$A$7:$V$23,8))</f>
        <v>IBRAHIM</v>
      </c>
      <c r="G44" s="308"/>
      <c r="H44" s="175">
        <f>IF($D43="","",VLOOKUP($D43,'[1]Men''s Do Main Draw Prep'!$A$7:$V$23,9))</f>
        <v>0</v>
      </c>
      <c r="I44" s="301"/>
      <c r="J44" s="298"/>
      <c r="K44" s="310"/>
      <c r="L44" s="312"/>
      <c r="M44" s="313"/>
      <c r="N44" s="298"/>
      <c r="O44" s="310"/>
      <c r="P44" s="298"/>
      <c r="Q44" s="181"/>
      <c r="R44" s="184"/>
    </row>
    <row r="45" spans="1:18" s="185" customFormat="1" ht="9.6" customHeight="1">
      <c r="A45" s="300"/>
      <c r="B45" s="188"/>
      <c r="C45" s="188"/>
      <c r="D45" s="196"/>
      <c r="E45" s="298"/>
      <c r="F45" s="298"/>
      <c r="H45" s="298"/>
      <c r="I45" s="314"/>
      <c r="J45" s="298"/>
      <c r="K45" s="303"/>
      <c r="L45" s="304" t="str">
        <f>UPPER(IF(OR(K46="a",K46="as"),J41,IF(OR(K46="b",K46="bs"),J49,)))</f>
        <v/>
      </c>
      <c r="M45" s="299"/>
      <c r="N45" s="298"/>
      <c r="O45" s="310"/>
      <c r="P45" s="298"/>
      <c r="Q45" s="181"/>
      <c r="R45" s="184"/>
    </row>
    <row r="46" spans="1:18" s="185" customFormat="1" ht="9.6" customHeight="1">
      <c r="A46" s="300"/>
      <c r="B46" s="188"/>
      <c r="C46" s="188"/>
      <c r="D46" s="196"/>
      <c r="E46" s="298"/>
      <c r="F46" s="298"/>
      <c r="H46" s="298"/>
      <c r="I46" s="314"/>
      <c r="J46" s="190" t="s">
        <v>16</v>
      </c>
      <c r="K46" s="198"/>
      <c r="L46" s="306" t="str">
        <f>UPPER(IF(OR(K46="a",K46="as"),J42,IF(OR(K46="b",K46="bs"),J50,)))</f>
        <v/>
      </c>
      <c r="M46" s="307"/>
      <c r="N46" s="298"/>
      <c r="O46" s="310"/>
      <c r="P46" s="298"/>
      <c r="Q46" s="181"/>
      <c r="R46" s="184"/>
    </row>
    <row r="47" spans="1:18" s="185" customFormat="1" ht="9.6" customHeight="1">
      <c r="A47" s="300">
        <v>11</v>
      </c>
      <c r="B47" s="175">
        <f>IF($D47="","",VLOOKUP($D47,'[1]Men''s Do Main Draw Prep'!$A$7:$V$23,20))</f>
        <v>0</v>
      </c>
      <c r="C47" s="175">
        <f>IF($D47="","",VLOOKUP($D47,'[1]Men''s Do Main Draw Prep'!$A$7:$V$23,21))</f>
        <v>0</v>
      </c>
      <c r="D47" s="176">
        <v>13</v>
      </c>
      <c r="E47" s="175" t="str">
        <f>UPPER(IF($D47="","",VLOOKUP($D47,'[1]Men''s Do Main Draw Prep'!$A$7:$V$23,2)))</f>
        <v>KING</v>
      </c>
      <c r="F47" s="175" t="str">
        <f>IF($D47="","",VLOOKUP($D47,'[1]Men''s Do Main Draw Prep'!$A$7:$V$23,3))</f>
        <v>BRENT</v>
      </c>
      <c r="G47" s="308"/>
      <c r="H47" s="175">
        <f>IF($D47="","",VLOOKUP($D47,'[1]Men''s Do Main Draw Prep'!$A$7:$V$23,4))</f>
        <v>0</v>
      </c>
      <c r="I47" s="297"/>
      <c r="J47" s="298"/>
      <c r="K47" s="310"/>
      <c r="L47" s="298"/>
      <c r="M47" s="310"/>
      <c r="N47" s="311"/>
      <c r="O47" s="310"/>
      <c r="P47" s="298"/>
      <c r="Q47" s="181"/>
      <c r="R47" s="184"/>
    </row>
    <row r="48" spans="1:18" s="185" customFormat="1" ht="9.6" customHeight="1">
      <c r="A48" s="300"/>
      <c r="B48" s="188"/>
      <c r="C48" s="188"/>
      <c r="D48" s="188"/>
      <c r="E48" s="175" t="str">
        <f>UPPER(IF($D47="","",VLOOKUP($D47,'[1]Men''s Do Main Draw Prep'!$A$7:$V$23,7)))</f>
        <v>MOHAMMED</v>
      </c>
      <c r="F48" s="175" t="str">
        <f>IF($D47="","",VLOOKUP($D47,'[1]Men''s Do Main Draw Prep'!$A$7:$V$23,8))</f>
        <v>NABEEL</v>
      </c>
      <c r="G48" s="308"/>
      <c r="H48" s="175">
        <f>IF($D47="","",VLOOKUP($D47,'[1]Men''s Do Main Draw Prep'!$A$7:$V$23,9))</f>
        <v>0</v>
      </c>
      <c r="I48" s="301"/>
      <c r="J48" s="302" t="str">
        <f>IF(I48="a",E47,IF(I48="b",E49,""))</f>
        <v/>
      </c>
      <c r="K48" s="310"/>
      <c r="L48" s="298"/>
      <c r="M48" s="310"/>
      <c r="N48" s="298"/>
      <c r="O48" s="310"/>
      <c r="P48" s="298"/>
      <c r="Q48" s="181"/>
      <c r="R48" s="184"/>
    </row>
    <row r="49" spans="1:18" s="185" customFormat="1" ht="9.6" customHeight="1">
      <c r="A49" s="300"/>
      <c r="B49" s="188"/>
      <c r="C49" s="188"/>
      <c r="D49" s="188"/>
      <c r="E49" s="298"/>
      <c r="F49" s="298"/>
      <c r="H49" s="298"/>
      <c r="I49" s="303"/>
      <c r="J49" s="304" t="str">
        <f>UPPER(IF(OR(I50="a",I50="as"),E47,IF(OR(I50="b",I50="bs"),E51,)))</f>
        <v/>
      </c>
      <c r="K49" s="315"/>
      <c r="L49" s="298"/>
      <c r="M49" s="310"/>
      <c r="N49" s="298"/>
      <c r="O49" s="310"/>
      <c r="P49" s="298"/>
      <c r="Q49" s="181"/>
      <c r="R49" s="184"/>
    </row>
    <row r="50" spans="1:18" s="185" customFormat="1" ht="9.6" customHeight="1">
      <c r="A50" s="300"/>
      <c r="B50" s="188"/>
      <c r="C50" s="188"/>
      <c r="D50" s="188"/>
      <c r="E50" s="298"/>
      <c r="F50" s="298"/>
      <c r="H50" s="190" t="s">
        <v>16</v>
      </c>
      <c r="I50" s="198"/>
      <c r="J50" s="306" t="str">
        <f>UPPER(IF(OR(I50="a",I50="as"),E48,IF(OR(I50="b",I50="bs"),E52,)))</f>
        <v/>
      </c>
      <c r="K50" s="301"/>
      <c r="L50" s="298"/>
      <c r="M50" s="310"/>
      <c r="N50" s="298"/>
      <c r="O50" s="310"/>
      <c r="P50" s="298"/>
      <c r="Q50" s="181"/>
      <c r="R50" s="184"/>
    </row>
    <row r="51" spans="1:18" s="185" customFormat="1" ht="9.6" customHeight="1">
      <c r="A51" s="295">
        <v>12</v>
      </c>
      <c r="B51" s="175">
        <f>IF($D51="","",VLOOKUP($D51,'[1]Men''s Do Main Draw Prep'!$A$7:$V$23,20))</f>
        <v>0</v>
      </c>
      <c r="C51" s="175">
        <f>IF($D51="","",VLOOKUP($D51,'[1]Men''s Do Main Draw Prep'!$A$7:$V$23,21))</f>
        <v>0</v>
      </c>
      <c r="D51" s="176">
        <v>3</v>
      </c>
      <c r="E51" s="177" t="str">
        <f>UPPER(IF($D51="","",VLOOKUP($D51,'[1]Men''s Do Main Draw Prep'!$A$7:$V$23,2)))</f>
        <v>DE NOON</v>
      </c>
      <c r="F51" s="177" t="str">
        <f>IF($D51="","",VLOOKUP($D51,'[1]Men''s Do Main Draw Prep'!$A$7:$V$23,3))</f>
        <v>DUNSTAN</v>
      </c>
      <c r="G51" s="296"/>
      <c r="H51" s="177">
        <f>IF($D51="","",VLOOKUP($D51,'[1]Men''s Do Main Draw Prep'!$A$7:$V$23,4))</f>
        <v>0</v>
      </c>
      <c r="I51" s="309"/>
      <c r="J51" s="298"/>
      <c r="K51" s="299"/>
      <c r="L51" s="311"/>
      <c r="M51" s="315"/>
      <c r="N51" s="298"/>
      <c r="O51" s="310"/>
      <c r="P51" s="298"/>
      <c r="Q51" s="181"/>
      <c r="R51" s="184"/>
    </row>
    <row r="52" spans="1:18" s="185" customFormat="1" ht="9.6" customHeight="1">
      <c r="A52" s="300"/>
      <c r="B52" s="188"/>
      <c r="C52" s="188"/>
      <c r="D52" s="188"/>
      <c r="E52" s="177" t="str">
        <f>UPPER(IF($D51="","",VLOOKUP($D51,'[1]Men''s Do Main Draw Prep'!$A$7:$V$23,7)))</f>
        <v>LEWIS</v>
      </c>
      <c r="F52" s="177" t="str">
        <f>IF($D51="","",VLOOKUP($D51,'[1]Men''s Do Main Draw Prep'!$A$7:$V$23,8))</f>
        <v>JAVIER</v>
      </c>
      <c r="G52" s="296"/>
      <c r="H52" s="177">
        <f>IF($D51="","",VLOOKUP($D51,'[1]Men''s Do Main Draw Prep'!$A$7:$V$23,9))</f>
        <v>0</v>
      </c>
      <c r="I52" s="301"/>
      <c r="J52" s="298"/>
      <c r="K52" s="299"/>
      <c r="L52" s="312"/>
      <c r="M52" s="316"/>
      <c r="N52" s="298"/>
      <c r="O52" s="310"/>
      <c r="P52" s="298"/>
      <c r="Q52" s="181"/>
      <c r="R52" s="184"/>
    </row>
    <row r="53" spans="1:18" s="185" customFormat="1" ht="9.6" customHeight="1">
      <c r="A53" s="300"/>
      <c r="B53" s="188"/>
      <c r="C53" s="188"/>
      <c r="D53" s="188"/>
      <c r="E53" s="298"/>
      <c r="F53" s="298"/>
      <c r="H53" s="298"/>
      <c r="I53" s="314"/>
      <c r="J53" s="298"/>
      <c r="K53" s="299"/>
      <c r="L53" s="298"/>
      <c r="M53" s="303"/>
      <c r="N53" s="304" t="str">
        <f>UPPER(IF(OR(M54="a",M54="as"),L45,IF(OR(M54="b",M54="bs"),L61,)))</f>
        <v/>
      </c>
      <c r="O53" s="310"/>
      <c r="P53" s="298"/>
      <c r="Q53" s="181"/>
      <c r="R53" s="184"/>
    </row>
    <row r="54" spans="1:18" s="185" customFormat="1" ht="9.6" customHeight="1">
      <c r="A54" s="300"/>
      <c r="B54" s="188"/>
      <c r="C54" s="188"/>
      <c r="D54" s="188"/>
      <c r="E54" s="298"/>
      <c r="F54" s="298"/>
      <c r="H54" s="298"/>
      <c r="I54" s="314"/>
      <c r="J54" s="298"/>
      <c r="K54" s="299"/>
      <c r="L54" s="190" t="s">
        <v>16</v>
      </c>
      <c r="M54" s="198"/>
      <c r="N54" s="306" t="str">
        <f>UPPER(IF(OR(M54="a",M54="as"),L46,IF(OR(M54="b",M54="bs"),L62,)))</f>
        <v/>
      </c>
      <c r="O54" s="301"/>
      <c r="P54" s="298"/>
      <c r="Q54" s="181"/>
      <c r="R54" s="184"/>
    </row>
    <row r="55" spans="1:18" s="185" customFormat="1" ht="9.6" customHeight="1">
      <c r="A55" s="300">
        <v>13</v>
      </c>
      <c r="B55" s="175">
        <f>IF($D55="","",VLOOKUP($D55,'[1]Men''s Do Main Draw Prep'!$A$7:$V$23,20))</f>
        <v>0</v>
      </c>
      <c r="C55" s="175">
        <f>IF($D55="","",VLOOKUP($D55,'[1]Men''s Do Main Draw Prep'!$A$7:$V$23,21))</f>
        <v>0</v>
      </c>
      <c r="D55" s="176">
        <v>10</v>
      </c>
      <c r="E55" s="175" t="str">
        <f>UPPER(IF($D55="","",VLOOKUP($D55,'[1]Men''s Do Main Draw Prep'!$A$7:$V$23,2)))</f>
        <v>BERNARD</v>
      </c>
      <c r="F55" s="175" t="str">
        <f>IF($D55="","",VLOOKUP($D55,'[1]Men''s Do Main Draw Prep'!$A$7:$V$23,3))</f>
        <v>SHAQUILLE</v>
      </c>
      <c r="G55" s="308"/>
      <c r="H55" s="175">
        <f>IF($D55="","",VLOOKUP($D55,'[1]Men''s Do Main Draw Prep'!$A$7:$V$23,4))</f>
        <v>0</v>
      </c>
      <c r="I55" s="297"/>
      <c r="J55" s="298"/>
      <c r="K55" s="299"/>
      <c r="L55" s="298"/>
      <c r="M55" s="310"/>
      <c r="N55" s="298"/>
      <c r="O55" s="299"/>
      <c r="P55" s="298"/>
      <c r="Q55" s="181"/>
      <c r="R55" s="184"/>
    </row>
    <row r="56" spans="1:18" s="185" customFormat="1" ht="9.6" customHeight="1">
      <c r="A56" s="300"/>
      <c r="B56" s="188"/>
      <c r="C56" s="188"/>
      <c r="D56" s="188"/>
      <c r="E56" s="175" t="str">
        <f>UPPER(IF($D55="","",VLOOKUP($D55,'[1]Men''s Do Main Draw Prep'!$A$7:$V$23,7)))</f>
        <v>VALENTINE</v>
      </c>
      <c r="F56" s="175" t="str">
        <f>IF($D55="","",VLOOKUP($D55,'[1]Men''s Do Main Draw Prep'!$A$7:$V$23,8))</f>
        <v>KRISTYAN</v>
      </c>
      <c r="G56" s="308"/>
      <c r="H56" s="175">
        <f>IF($D55="","",VLOOKUP($D55,'[1]Men''s Do Main Draw Prep'!$A$7:$V$23,9))</f>
        <v>0</v>
      </c>
      <c r="I56" s="301"/>
      <c r="J56" s="302" t="str">
        <f>IF(I56="a",E55,IF(I56="b",E57,""))</f>
        <v/>
      </c>
      <c r="K56" s="299"/>
      <c r="L56" s="298"/>
      <c r="M56" s="310"/>
      <c r="N56" s="298"/>
      <c r="O56" s="299"/>
      <c r="P56" s="298"/>
      <c r="Q56" s="181"/>
      <c r="R56" s="184"/>
    </row>
    <row r="57" spans="1:18" s="185" customFormat="1" ht="9.6" customHeight="1">
      <c r="A57" s="300"/>
      <c r="B57" s="188"/>
      <c r="C57" s="188"/>
      <c r="D57" s="196"/>
      <c r="E57" s="298"/>
      <c r="F57" s="298"/>
      <c r="H57" s="298"/>
      <c r="I57" s="303"/>
      <c r="J57" s="304" t="str">
        <f>UPPER(IF(OR(I58="a",I58="as"),E55,IF(OR(I58="b",I58="bs"),E59,)))</f>
        <v/>
      </c>
      <c r="K57" s="305"/>
      <c r="L57" s="298"/>
      <c r="M57" s="310"/>
      <c r="N57" s="298"/>
      <c r="O57" s="299"/>
      <c r="P57" s="298"/>
      <c r="Q57" s="181"/>
      <c r="R57" s="184"/>
    </row>
    <row r="58" spans="1:18" s="185" customFormat="1" ht="9.6" customHeight="1">
      <c r="A58" s="300"/>
      <c r="B58" s="188"/>
      <c r="C58" s="188"/>
      <c r="D58" s="196"/>
      <c r="E58" s="298"/>
      <c r="F58" s="298"/>
      <c r="H58" s="190" t="s">
        <v>16</v>
      </c>
      <c r="I58" s="198"/>
      <c r="J58" s="306" t="str">
        <f>UPPER(IF(OR(I58="a",I58="as"),E56,IF(OR(I58="b",I58="bs"),E60,)))</f>
        <v/>
      </c>
      <c r="K58" s="307"/>
      <c r="L58" s="298"/>
      <c r="M58" s="310"/>
      <c r="N58" s="298"/>
      <c r="O58" s="299"/>
      <c r="P58" s="298"/>
      <c r="Q58" s="181"/>
      <c r="R58" s="184"/>
    </row>
    <row r="59" spans="1:18" s="185" customFormat="1" ht="9.6" customHeight="1">
      <c r="A59" s="300">
        <v>14</v>
      </c>
      <c r="B59" s="175">
        <f>IF($D59="","",VLOOKUP($D59,'[1]Men''s Do Main Draw Prep'!$A$7:$V$23,20))</f>
        <v>0</v>
      </c>
      <c r="C59" s="175">
        <f>IF($D59="","",VLOOKUP($D59,'[1]Men''s Do Main Draw Prep'!$A$7:$V$23,21))</f>
        <v>0</v>
      </c>
      <c r="D59" s="176">
        <v>9</v>
      </c>
      <c r="E59" s="175" t="str">
        <f>UPPER(IF($D59="","",VLOOKUP($D59,'[1]Men''s Do Main Draw Prep'!$A$7:$V$23,2)))</f>
        <v>DAY</v>
      </c>
      <c r="F59" s="175" t="str">
        <f>IF($D59="","",VLOOKUP($D59,'[1]Men''s Do Main Draw Prep'!$A$7:$V$23,3))</f>
        <v>SEVE</v>
      </c>
      <c r="G59" s="308"/>
      <c r="H59" s="175">
        <f>IF($D59="","",VLOOKUP($D59,'[1]Men''s Do Main Draw Prep'!$A$7:$V$23,4))</f>
        <v>0</v>
      </c>
      <c r="I59" s="309"/>
      <c r="J59" s="298"/>
      <c r="K59" s="310"/>
      <c r="L59" s="311"/>
      <c r="M59" s="315"/>
      <c r="N59" s="298"/>
      <c r="O59" s="299"/>
      <c r="P59" s="298"/>
      <c r="Q59" s="181"/>
      <c r="R59" s="184"/>
    </row>
    <row r="60" spans="1:18" s="185" customFormat="1" ht="9.6" customHeight="1">
      <c r="A60" s="300"/>
      <c r="B60" s="188"/>
      <c r="C60" s="188"/>
      <c r="D60" s="188"/>
      <c r="E60" s="175" t="str">
        <f>UPPER(IF($D59="","",VLOOKUP($D59,'[1]Men''s Do Main Draw Prep'!$A$7:$V$23,7)))</f>
        <v>KABLI</v>
      </c>
      <c r="F60" s="175" t="str">
        <f>IF($D59="","",VLOOKUP($D59,'[1]Men''s Do Main Draw Prep'!$A$7:$V$23,8))</f>
        <v>JABRILLE</v>
      </c>
      <c r="G60" s="308"/>
      <c r="H60" s="175">
        <f>IF($D59="","",VLOOKUP($D59,'[1]Men''s Do Main Draw Prep'!$A$7:$V$23,9))</f>
        <v>0</v>
      </c>
      <c r="I60" s="301"/>
      <c r="J60" s="298"/>
      <c r="K60" s="310"/>
      <c r="L60" s="312"/>
      <c r="M60" s="316"/>
      <c r="N60" s="298"/>
      <c r="O60" s="299"/>
      <c r="P60" s="298"/>
      <c r="Q60" s="181"/>
      <c r="R60" s="184"/>
    </row>
    <row r="61" spans="1:18" s="185" customFormat="1" ht="9.6" customHeight="1">
      <c r="A61" s="300"/>
      <c r="B61" s="188"/>
      <c r="C61" s="188"/>
      <c r="D61" s="196"/>
      <c r="E61" s="298"/>
      <c r="F61" s="298"/>
      <c r="H61" s="298"/>
      <c r="I61" s="314"/>
      <c r="J61" s="298"/>
      <c r="K61" s="303"/>
      <c r="L61" s="304" t="str">
        <f>UPPER(IF(OR(K62="a",K62="as"),J57,IF(OR(K62="b",K62="bs"),J65,)))</f>
        <v/>
      </c>
      <c r="M61" s="310"/>
      <c r="N61" s="298"/>
      <c r="O61" s="299"/>
      <c r="P61" s="298"/>
      <c r="Q61" s="181"/>
      <c r="R61" s="184"/>
    </row>
    <row r="62" spans="1:18" s="185" customFormat="1" ht="9.6" customHeight="1">
      <c r="A62" s="300"/>
      <c r="B62" s="188"/>
      <c r="C62" s="188"/>
      <c r="D62" s="196"/>
      <c r="E62" s="298"/>
      <c r="F62" s="298"/>
      <c r="H62" s="298"/>
      <c r="I62" s="314"/>
      <c r="J62" s="190" t="s">
        <v>16</v>
      </c>
      <c r="K62" s="198"/>
      <c r="L62" s="306" t="str">
        <f>UPPER(IF(OR(K62="a",K62="as"),J58,IF(OR(K62="b",K62="bs"),J66,)))</f>
        <v/>
      </c>
      <c r="M62" s="301"/>
      <c r="N62" s="298"/>
      <c r="O62" s="299"/>
      <c r="P62" s="298"/>
      <c r="Q62" s="181"/>
      <c r="R62" s="184"/>
    </row>
    <row r="63" spans="1:18" s="185" customFormat="1" ht="9.6" customHeight="1">
      <c r="A63" s="300">
        <v>15</v>
      </c>
      <c r="B63" s="175">
        <f>IF($D63="","",VLOOKUP($D63,'[1]Men''s Do Main Draw Prep'!$A$7:$V$23,20))</f>
        <v>0</v>
      </c>
      <c r="C63" s="175">
        <f>IF($D63="","",VLOOKUP($D63,'[1]Men''s Do Main Draw Prep'!$A$7:$V$23,21))</f>
        <v>0</v>
      </c>
      <c r="D63" s="176">
        <v>5</v>
      </c>
      <c r="E63" s="175" t="str">
        <f>UPPER(IF($D63="","",VLOOKUP($D63,'[1]Men''s Do Main Draw Prep'!$A$7:$V$23,2)))</f>
        <v>MOONASAR</v>
      </c>
      <c r="F63" s="175" t="str">
        <f>IF($D63="","",VLOOKUP($D63,'[1]Men''s Do Main Draw Prep'!$A$7:$V$23,3))</f>
        <v>KESHAN</v>
      </c>
      <c r="G63" s="308"/>
      <c r="H63" s="175">
        <f>IF($D63="","",VLOOKUP($D63,'[1]Men''s Do Main Draw Prep'!$A$7:$V$23,4))</f>
        <v>0</v>
      </c>
      <c r="I63" s="297"/>
      <c r="J63" s="298"/>
      <c r="K63" s="310"/>
      <c r="L63" s="298"/>
      <c r="M63" s="299"/>
      <c r="N63" s="311"/>
      <c r="O63" s="299"/>
      <c r="P63" s="298"/>
      <c r="Q63" s="181"/>
      <c r="R63" s="184"/>
    </row>
    <row r="64" spans="1:18" s="185" customFormat="1" ht="9.6" customHeight="1">
      <c r="A64" s="300"/>
      <c r="B64" s="188"/>
      <c r="C64" s="188"/>
      <c r="D64" s="188"/>
      <c r="E64" s="175" t="str">
        <f>UPPER(IF($D63="","",VLOOKUP($D63,'[1]Men''s Do Main Draw Prep'!$A$7:$V$23,7)))</f>
        <v>PATRICK</v>
      </c>
      <c r="F64" s="175" t="str">
        <f>IF($D63="","",VLOOKUP($D63,'[1]Men''s Do Main Draw Prep'!$A$7:$V$23,8))</f>
        <v>NKRUMAJ</v>
      </c>
      <c r="G64" s="308"/>
      <c r="H64" s="175">
        <f>IF($D63="","",VLOOKUP($D63,'[1]Men''s Do Main Draw Prep'!$A$7:$V$23,9))</f>
        <v>0</v>
      </c>
      <c r="I64" s="301"/>
      <c r="J64" s="302" t="str">
        <f>IF(I64="a",E63,IF(I64="b",E65,""))</f>
        <v/>
      </c>
      <c r="K64" s="310"/>
      <c r="L64" s="298"/>
      <c r="M64" s="299"/>
      <c r="N64" s="298"/>
      <c r="O64" s="299"/>
      <c r="P64" s="298"/>
      <c r="Q64" s="181"/>
      <c r="R64" s="184"/>
    </row>
    <row r="65" spans="1:18" s="185" customFormat="1" ht="9.6" customHeight="1">
      <c r="A65" s="300"/>
      <c r="B65" s="188"/>
      <c r="C65" s="188"/>
      <c r="D65" s="188"/>
      <c r="E65" s="302"/>
      <c r="F65" s="302"/>
      <c r="G65" s="320"/>
      <c r="H65" s="302"/>
      <c r="I65" s="303"/>
      <c r="J65" s="304" t="str">
        <f>UPPER(IF(OR(I66="a",I66="as"),E63,IF(OR(I66="b",I66="bs"),E67,)))</f>
        <v/>
      </c>
      <c r="K65" s="315"/>
      <c r="L65" s="298"/>
      <c r="M65" s="299"/>
      <c r="N65" s="298"/>
      <c r="O65" s="299"/>
      <c r="P65" s="298"/>
      <c r="Q65" s="181"/>
      <c r="R65" s="184"/>
    </row>
    <row r="66" spans="1:18" s="185" customFormat="1" ht="9.6" customHeight="1">
      <c r="A66" s="300"/>
      <c r="B66" s="188"/>
      <c r="C66" s="188"/>
      <c r="D66" s="188"/>
      <c r="E66" s="298"/>
      <c r="F66" s="298"/>
      <c r="H66" s="190" t="s">
        <v>16</v>
      </c>
      <c r="I66" s="198"/>
      <c r="J66" s="306" t="str">
        <f>UPPER(IF(OR(I66="a",I66="as"),E64,IF(OR(I66="b",I66="bs"),E68,)))</f>
        <v/>
      </c>
      <c r="K66" s="301"/>
      <c r="L66" s="298"/>
      <c r="M66" s="299"/>
      <c r="N66" s="298"/>
      <c r="O66" s="299"/>
      <c r="P66" s="298"/>
      <c r="Q66" s="181"/>
      <c r="R66" s="184"/>
    </row>
    <row r="67" spans="1:18" s="185" customFormat="1" ht="9.6" customHeight="1">
      <c r="A67" s="295">
        <v>16</v>
      </c>
      <c r="B67" s="175">
        <f>IF($D67="","",VLOOKUP($D67,'[1]Men''s Do Main Draw Prep'!$A$7:$V$23,20))</f>
        <v>0</v>
      </c>
      <c r="C67" s="175">
        <f>IF($D67="","",VLOOKUP($D67,'[1]Men''s Do Main Draw Prep'!$A$7:$V$23,21))</f>
        <v>0</v>
      </c>
      <c r="D67" s="176">
        <v>2</v>
      </c>
      <c r="E67" s="177" t="str">
        <f>UPPER(IF($D67="","",VLOOKUP($D67,'[1]Men''s Do Main Draw Prep'!$A$7:$V$23,2)))</f>
        <v>CHUNG</v>
      </c>
      <c r="F67" s="177" t="str">
        <f>IF($D67="","",VLOOKUP($D67,'[1]Men''s Do Main Draw Prep'!$A$7:$V$23,3))</f>
        <v>RICHARD</v>
      </c>
      <c r="G67" s="296"/>
      <c r="H67" s="177">
        <f>IF($D67="","",VLOOKUP($D67,'[1]Men''s Do Main Draw Prep'!$A$7:$V$23,4))</f>
        <v>0</v>
      </c>
      <c r="I67" s="309"/>
      <c r="J67" s="298"/>
      <c r="K67" s="299"/>
      <c r="L67" s="311"/>
      <c r="M67" s="305"/>
      <c r="N67" s="298"/>
      <c r="O67" s="299"/>
      <c r="P67" s="298"/>
      <c r="Q67" s="181"/>
      <c r="R67" s="184"/>
    </row>
    <row r="68" spans="1:18" s="185" customFormat="1" ht="9.6" customHeight="1">
      <c r="A68" s="300"/>
      <c r="B68" s="188"/>
      <c r="C68" s="188"/>
      <c r="D68" s="188"/>
      <c r="E68" s="177" t="str">
        <f>UPPER(IF($D67="","",VLOOKUP($D67,'[1]Men''s Do Main Draw Prep'!$A$7:$V$23,7)))</f>
        <v>DE CARIES</v>
      </c>
      <c r="F68" s="177" t="str">
        <f>IF($D67="","",VLOOKUP($D67,'[1]Men''s Do Main Draw Prep'!$A$7:$V$23,8))</f>
        <v>LUKE</v>
      </c>
      <c r="G68" s="296"/>
      <c r="H68" s="177">
        <f>IF($D67="","",VLOOKUP($D67,'[1]Men''s Do Main Draw Prep'!$A$7:$V$23,9))</f>
        <v>0</v>
      </c>
      <c r="I68" s="301"/>
      <c r="J68" s="298"/>
      <c r="K68" s="299"/>
      <c r="L68" s="312"/>
      <c r="M68" s="313"/>
      <c r="N68" s="298"/>
      <c r="O68" s="299"/>
      <c r="P68" s="298"/>
      <c r="Q68" s="181"/>
      <c r="R68" s="184"/>
    </row>
    <row r="69" spans="1:18" s="185" customFormat="1" ht="9.6" customHeight="1">
      <c r="A69" s="321"/>
      <c r="B69" s="322"/>
      <c r="C69" s="322"/>
      <c r="D69" s="323"/>
      <c r="E69" s="324"/>
      <c r="F69" s="324"/>
      <c r="G69" s="171"/>
      <c r="H69" s="324"/>
      <c r="I69" s="325"/>
      <c r="J69" s="182"/>
      <c r="K69" s="183"/>
      <c r="L69" s="182"/>
      <c r="M69" s="183"/>
      <c r="N69" s="182"/>
      <c r="O69" s="183"/>
      <c r="P69" s="182"/>
      <c r="Q69" s="183"/>
      <c r="R69" s="184"/>
    </row>
    <row r="70" spans="1:18" s="224" customFormat="1" ht="6" customHeight="1">
      <c r="A70" s="321"/>
      <c r="B70" s="322"/>
      <c r="C70" s="322"/>
      <c r="D70" s="323"/>
      <c r="E70" s="324"/>
      <c r="F70" s="324"/>
      <c r="G70" s="326"/>
      <c r="H70" s="324"/>
      <c r="I70" s="325"/>
      <c r="J70" s="182"/>
      <c r="K70" s="183"/>
      <c r="L70" s="221"/>
      <c r="M70" s="222"/>
      <c r="N70" s="221"/>
      <c r="O70" s="222"/>
      <c r="P70" s="221"/>
      <c r="Q70" s="222"/>
      <c r="R70" s="223"/>
    </row>
    <row r="71" spans="1:18" s="237" customFormat="1" ht="10.5" customHeight="1">
      <c r="A71" s="225" t="s">
        <v>18</v>
      </c>
      <c r="B71" s="226"/>
      <c r="C71" s="227"/>
      <c r="D71" s="228" t="s">
        <v>19</v>
      </c>
      <c r="E71" s="229" t="s">
        <v>50</v>
      </c>
      <c r="F71" s="229"/>
      <c r="G71" s="229"/>
      <c r="H71" s="327"/>
      <c r="I71" s="229" t="s">
        <v>19</v>
      </c>
      <c r="J71" s="229" t="s">
        <v>51</v>
      </c>
      <c r="K71" s="232"/>
      <c r="L71" s="229" t="s">
        <v>22</v>
      </c>
      <c r="M71" s="233"/>
      <c r="N71" s="234" t="s">
        <v>23</v>
      </c>
      <c r="O71" s="234"/>
      <c r="P71" s="235"/>
      <c r="Q71" s="236"/>
    </row>
    <row r="72" spans="1:18" s="237" customFormat="1" ht="9" customHeight="1">
      <c r="A72" s="238" t="s">
        <v>24</v>
      </c>
      <c r="B72" s="239"/>
      <c r="C72" s="240"/>
      <c r="D72" s="241">
        <v>1</v>
      </c>
      <c r="E72" s="242" t="str">
        <f>IF(D72&gt;$Q$79,,UPPER(VLOOKUP(D72,'[1]Men''s Do Main Draw Prep'!$A$7:$R$23,2)))</f>
        <v>GOMEZ</v>
      </c>
      <c r="F72" s="328"/>
      <c r="G72" s="328"/>
      <c r="H72" s="329"/>
      <c r="I72" s="330" t="s">
        <v>25</v>
      </c>
      <c r="J72" s="239"/>
      <c r="K72" s="246"/>
      <c r="L72" s="239"/>
      <c r="M72" s="247"/>
      <c r="N72" s="248" t="s">
        <v>52</v>
      </c>
      <c r="O72" s="249"/>
      <c r="P72" s="249"/>
      <c r="Q72" s="250"/>
    </row>
    <row r="73" spans="1:18" s="237" customFormat="1" ht="9" customHeight="1">
      <c r="A73" s="238" t="s">
        <v>27</v>
      </c>
      <c r="B73" s="239"/>
      <c r="C73" s="240"/>
      <c r="D73" s="241"/>
      <c r="E73" s="242" t="str">
        <f>IF(D72&gt;$Q$79,,UPPER(VLOOKUP(D72,'[1]Men''s Do Main Draw Prep'!$A$7:$R$23,7)))</f>
        <v>WILLIAMS</v>
      </c>
      <c r="F73" s="328"/>
      <c r="G73" s="328"/>
      <c r="H73" s="329"/>
      <c r="I73" s="330"/>
      <c r="J73" s="239"/>
      <c r="K73" s="246"/>
      <c r="L73" s="239"/>
      <c r="M73" s="247"/>
      <c r="N73" s="253"/>
      <c r="O73" s="252"/>
      <c r="P73" s="253"/>
      <c r="Q73" s="254"/>
    </row>
    <row r="74" spans="1:18" s="237" customFormat="1" ht="9" customHeight="1">
      <c r="A74" s="255" t="s">
        <v>29</v>
      </c>
      <c r="B74" s="253"/>
      <c r="C74" s="256"/>
      <c r="D74" s="241">
        <v>2</v>
      </c>
      <c r="E74" s="242" t="str">
        <f>IF(D74&gt;$Q$79,,UPPER(VLOOKUP(D74,'[1]Men''s Do Main Draw Prep'!$A$7:$R$23,2)))</f>
        <v>CHUNG</v>
      </c>
      <c r="F74" s="328"/>
      <c r="G74" s="328"/>
      <c r="H74" s="329"/>
      <c r="I74" s="330" t="s">
        <v>28</v>
      </c>
      <c r="J74" s="239"/>
      <c r="K74" s="246"/>
      <c r="L74" s="239"/>
      <c r="M74" s="247"/>
      <c r="N74" s="248" t="s">
        <v>31</v>
      </c>
      <c r="O74" s="249"/>
      <c r="P74" s="249"/>
      <c r="Q74" s="250"/>
    </row>
    <row r="75" spans="1:18" s="237" customFormat="1" ht="9" customHeight="1">
      <c r="A75" s="257"/>
      <c r="B75" s="162"/>
      <c r="C75" s="258"/>
      <c r="D75" s="241"/>
      <c r="E75" s="242" t="str">
        <f>IF(D74&gt;$Q$79,,UPPER(VLOOKUP(D74,'[1]Men''s Do Main Draw Prep'!$A$7:$R$23,7)))</f>
        <v>DE CARIES</v>
      </c>
      <c r="F75" s="328"/>
      <c r="G75" s="328"/>
      <c r="H75" s="329"/>
      <c r="I75" s="330"/>
      <c r="J75" s="239"/>
      <c r="K75" s="246"/>
      <c r="L75" s="239"/>
      <c r="M75" s="247"/>
      <c r="N75" s="239"/>
      <c r="O75" s="246"/>
      <c r="P75" s="239"/>
      <c r="Q75" s="247"/>
    </row>
    <row r="76" spans="1:18" s="237" customFormat="1" ht="9" customHeight="1">
      <c r="A76" s="259" t="s">
        <v>33</v>
      </c>
      <c r="B76" s="260"/>
      <c r="C76" s="261"/>
      <c r="D76" s="241">
        <v>3</v>
      </c>
      <c r="E76" s="242" t="str">
        <f>IF(D76&gt;$Q$79,,UPPER(VLOOKUP(D76,'[1]Men''s Do Main Draw Prep'!$A$7:$R$23,2)))</f>
        <v>DE NOON</v>
      </c>
      <c r="F76" s="328"/>
      <c r="G76" s="328"/>
      <c r="H76" s="329"/>
      <c r="I76" s="330" t="s">
        <v>30</v>
      </c>
      <c r="J76" s="239"/>
      <c r="K76" s="246"/>
      <c r="L76" s="239"/>
      <c r="M76" s="247"/>
      <c r="N76" s="253"/>
      <c r="O76" s="252"/>
      <c r="P76" s="253"/>
      <c r="Q76" s="254"/>
    </row>
    <row r="77" spans="1:18" s="237" customFormat="1" ht="9" customHeight="1">
      <c r="A77" s="238" t="s">
        <v>24</v>
      </c>
      <c r="B77" s="239"/>
      <c r="C77" s="240"/>
      <c r="D77" s="241"/>
      <c r="E77" s="242" t="str">
        <f>IF(D76&gt;$Q$79,,UPPER(VLOOKUP(D76,'[1]Men''s Do Main Draw Prep'!$A$7:$R$23,7)))</f>
        <v>LEWIS</v>
      </c>
      <c r="F77" s="328"/>
      <c r="G77" s="328"/>
      <c r="H77" s="329"/>
      <c r="I77" s="330"/>
      <c r="J77" s="239"/>
      <c r="K77" s="246"/>
      <c r="L77" s="239"/>
      <c r="M77" s="247"/>
      <c r="N77" s="248" t="s">
        <v>36</v>
      </c>
      <c r="O77" s="249"/>
      <c r="P77" s="249"/>
      <c r="Q77" s="250"/>
    </row>
    <row r="78" spans="1:18" s="237" customFormat="1" ht="9" customHeight="1">
      <c r="A78" s="238" t="s">
        <v>37</v>
      </c>
      <c r="B78" s="239"/>
      <c r="C78" s="262"/>
      <c r="D78" s="241">
        <v>4</v>
      </c>
      <c r="E78" s="242" t="str">
        <f>IF(D78&gt;$Q$79,,UPPER(VLOOKUP(D78,'[1]Men''s Do Main Draw Prep'!$A$7:$R$23,2)))</f>
        <v>ABRAHAM</v>
      </c>
      <c r="F78" s="328"/>
      <c r="G78" s="328"/>
      <c r="H78" s="329"/>
      <c r="I78" s="330" t="s">
        <v>32</v>
      </c>
      <c r="J78" s="239"/>
      <c r="K78" s="246"/>
      <c r="L78" s="239"/>
      <c r="M78" s="247"/>
      <c r="N78" s="239"/>
      <c r="O78" s="246"/>
      <c r="P78" s="239"/>
      <c r="Q78" s="247"/>
    </row>
    <row r="79" spans="1:18" s="237" customFormat="1" ht="9" customHeight="1">
      <c r="A79" s="255" t="s">
        <v>39</v>
      </c>
      <c r="B79" s="253"/>
      <c r="C79" s="263"/>
      <c r="D79" s="264"/>
      <c r="E79" s="265" t="str">
        <f>IF(D78&gt;$Q$79,,UPPER(VLOOKUP(D78,'[1]Men''s Do Main Draw Prep'!$A$7:$R$23,7)))</f>
        <v>ABRAHAM</v>
      </c>
      <c r="F79" s="331"/>
      <c r="G79" s="331"/>
      <c r="H79" s="332"/>
      <c r="I79" s="333"/>
      <c r="J79" s="253"/>
      <c r="K79" s="252"/>
      <c r="L79" s="253"/>
      <c r="M79" s="254"/>
      <c r="N79" s="253" t="str">
        <f>Q4</f>
        <v>Edwin Chu For</v>
      </c>
      <c r="O79" s="252"/>
      <c r="P79" s="253"/>
      <c r="Q79" s="334">
        <f>MIN(4,'[1]Men''s Do Main Draw Prep'!$V$5)</f>
        <v>4</v>
      </c>
    </row>
    <row r="80" spans="1:18" ht="15.75" customHeight="1"/>
    <row r="81" ht="9" customHeight="1"/>
  </sheetData>
  <mergeCells count="1">
    <mergeCell ref="A4:C4"/>
  </mergeCells>
  <conditionalFormatting sqref="B7 B11 B15 B19 B23 B27 B31 B35 B39 B43 B47 B51 B55 B59 B63 B67">
    <cfRule type="cellIs" dxfId="44" priority="11" stopIfTrue="1" operator="equal">
      <formula>"DA"</formula>
    </cfRule>
  </conditionalFormatting>
  <conditionalFormatting sqref="H10 H58 H42 H50 H34 H26 H18 H66 J30 L22 N38 J62 J46 L54 J14">
    <cfRule type="expression" dxfId="43" priority="8" stopIfTrue="1">
      <formula>AND($N$1="CU",H10="Umpire")</formula>
    </cfRule>
    <cfRule type="expression" dxfId="42" priority="9" stopIfTrue="1">
      <formula>AND($N$1="CU",H10&lt;&gt;"Umpire",I10&lt;&gt;"")</formula>
    </cfRule>
    <cfRule type="expression" dxfId="41" priority="10" stopIfTrue="1">
      <formula>AND($N$1="CU",H10&lt;&gt;"Umpire")</formula>
    </cfRule>
  </conditionalFormatting>
  <conditionalFormatting sqref="L13 L29 L45 L61 N21 N53 P37 J9 J17 J25 J33 J41 J49 J57 J65">
    <cfRule type="expression" dxfId="40" priority="6" stopIfTrue="1">
      <formula>I10="as"</formula>
    </cfRule>
    <cfRule type="expression" dxfId="39" priority="7" stopIfTrue="1">
      <formula>I10="bs"</formula>
    </cfRule>
  </conditionalFormatting>
  <conditionalFormatting sqref="L14 L30 L46 L62 N22 N54 P38 J10 J18 J26 J34 J42 J50 J58 J66">
    <cfRule type="expression" dxfId="38" priority="4" stopIfTrue="1">
      <formula>I10="as"</formula>
    </cfRule>
    <cfRule type="expression" dxfId="37" priority="5" stopIfTrue="1">
      <formula>I10="bs"</formula>
    </cfRule>
  </conditionalFormatting>
  <conditionalFormatting sqref="I10 I18 I26 I34 I42 I50 I58 I66 K62 K46 K30 K14 M22 M54 O38">
    <cfRule type="expression" dxfId="36" priority="3" stopIfTrue="1">
      <formula>$N$1="CU"</formula>
    </cfRule>
  </conditionalFormatting>
  <conditionalFormatting sqref="E7 E11 E15 E19 E23 E27 E31 E35 E39 E43 E47 E51 E55 E59 E63 E67">
    <cfRule type="cellIs" dxfId="35" priority="2" stopIfTrue="1" operator="equal">
      <formula>"Bye"</formula>
    </cfRule>
  </conditionalFormatting>
  <conditionalFormatting sqref="D7 D11 D15 D19 D23 D27 D31 D35 D39 D43 D47 D51 D55 D59 D63 D67">
    <cfRule type="cellIs" dxfId="34" priority="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xm:sqref>
        </x14:dataValidation>
      </x14:dataValidations>
    </ext>
  </extLst>
</worksheet>
</file>

<file path=xl/worksheets/sheet4.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workbookViewId="0">
      <selection sqref="A1:J1"/>
    </sheetView>
  </sheetViews>
  <sheetFormatPr defaultRowHeight="12.75"/>
  <cols>
    <col min="1" max="2" width="3.28515625" style="270" customWidth="1"/>
    <col min="3" max="3" width="4.7109375" style="270" customWidth="1"/>
    <col min="4" max="4" width="4.28515625" style="270" customWidth="1"/>
    <col min="5" max="5" width="12.7109375" style="270" customWidth="1"/>
    <col min="6" max="6" width="2.7109375" style="270" customWidth="1"/>
    <col min="7" max="7" width="7.7109375" style="270" customWidth="1"/>
    <col min="8" max="8" width="5.85546875" style="270" customWidth="1"/>
    <col min="9" max="9" width="1.7109375" style="271" customWidth="1"/>
    <col min="10" max="10" width="10.7109375" style="270" customWidth="1"/>
    <col min="11" max="11" width="1.7109375" style="271" customWidth="1"/>
    <col min="12" max="12" width="10.7109375" style="270" customWidth="1"/>
    <col min="13" max="13" width="1.7109375" style="272" customWidth="1"/>
    <col min="14" max="14" width="10.7109375" style="270" customWidth="1"/>
    <col min="15" max="15" width="1.7109375" style="271" customWidth="1"/>
    <col min="16" max="16" width="10.7109375" style="270" customWidth="1"/>
    <col min="17" max="17" width="1.7109375" style="272" customWidth="1"/>
    <col min="18" max="18" width="9.140625" style="270"/>
    <col min="19" max="19" width="8.7109375" style="270" customWidth="1"/>
    <col min="20" max="20" width="8.85546875" style="270" hidden="1" customWidth="1"/>
    <col min="21" max="21" width="5.7109375" style="270" customWidth="1"/>
    <col min="22" max="256" width="9.140625" style="270"/>
    <col min="257" max="258" width="3.28515625" style="270" customWidth="1"/>
    <col min="259" max="259" width="4.7109375" style="270" customWidth="1"/>
    <col min="260" max="260" width="4.28515625" style="270" customWidth="1"/>
    <col min="261" max="261" width="12.7109375" style="270" customWidth="1"/>
    <col min="262" max="262" width="2.7109375" style="270" customWidth="1"/>
    <col min="263" max="263" width="7.7109375" style="270" customWidth="1"/>
    <col min="264" max="264" width="5.85546875" style="270" customWidth="1"/>
    <col min="265" max="265" width="1.7109375" style="270" customWidth="1"/>
    <col min="266" max="266" width="10.7109375" style="270" customWidth="1"/>
    <col min="267" max="267" width="1.7109375" style="270" customWidth="1"/>
    <col min="268" max="268" width="10.7109375" style="270" customWidth="1"/>
    <col min="269" max="269" width="1.7109375" style="270" customWidth="1"/>
    <col min="270" max="270" width="10.7109375" style="270" customWidth="1"/>
    <col min="271" max="271" width="1.7109375" style="270" customWidth="1"/>
    <col min="272" max="272" width="10.7109375" style="270" customWidth="1"/>
    <col min="273" max="273" width="1.7109375" style="270" customWidth="1"/>
    <col min="274" max="274" width="9.140625" style="270"/>
    <col min="275" max="275" width="8.7109375" style="270" customWidth="1"/>
    <col min="276" max="276" width="0" style="270" hidden="1" customWidth="1"/>
    <col min="277" max="277" width="5.7109375" style="270" customWidth="1"/>
    <col min="278" max="512" width="9.140625" style="270"/>
    <col min="513" max="514" width="3.28515625" style="270" customWidth="1"/>
    <col min="515" max="515" width="4.7109375" style="270" customWidth="1"/>
    <col min="516" max="516" width="4.28515625" style="270" customWidth="1"/>
    <col min="517" max="517" width="12.7109375" style="270" customWidth="1"/>
    <col min="518" max="518" width="2.7109375" style="270" customWidth="1"/>
    <col min="519" max="519" width="7.7109375" style="270" customWidth="1"/>
    <col min="520" max="520" width="5.85546875" style="270" customWidth="1"/>
    <col min="521" max="521" width="1.7109375" style="270" customWidth="1"/>
    <col min="522" max="522" width="10.7109375" style="270" customWidth="1"/>
    <col min="523" max="523" width="1.7109375" style="270" customWidth="1"/>
    <col min="524" max="524" width="10.7109375" style="270" customWidth="1"/>
    <col min="525" max="525" width="1.7109375" style="270" customWidth="1"/>
    <col min="526" max="526" width="10.7109375" style="270" customWidth="1"/>
    <col min="527" max="527" width="1.7109375" style="270" customWidth="1"/>
    <col min="528" max="528" width="10.7109375" style="270" customWidth="1"/>
    <col min="529" max="529" width="1.7109375" style="270" customWidth="1"/>
    <col min="530" max="530" width="9.140625" style="270"/>
    <col min="531" max="531" width="8.7109375" style="270" customWidth="1"/>
    <col min="532" max="532" width="0" style="270" hidden="1" customWidth="1"/>
    <col min="533" max="533" width="5.7109375" style="270" customWidth="1"/>
    <col min="534" max="768" width="9.140625" style="270"/>
    <col min="769" max="770" width="3.28515625" style="270" customWidth="1"/>
    <col min="771" max="771" width="4.7109375" style="270" customWidth="1"/>
    <col min="772" max="772" width="4.28515625" style="270" customWidth="1"/>
    <col min="773" max="773" width="12.7109375" style="270" customWidth="1"/>
    <col min="774" max="774" width="2.7109375" style="270" customWidth="1"/>
    <col min="775" max="775" width="7.7109375" style="270" customWidth="1"/>
    <col min="776" max="776" width="5.85546875" style="270" customWidth="1"/>
    <col min="777" max="777" width="1.7109375" style="270" customWidth="1"/>
    <col min="778" max="778" width="10.7109375" style="270" customWidth="1"/>
    <col min="779" max="779" width="1.7109375" style="270" customWidth="1"/>
    <col min="780" max="780" width="10.7109375" style="270" customWidth="1"/>
    <col min="781" max="781" width="1.7109375" style="270" customWidth="1"/>
    <col min="782" max="782" width="10.7109375" style="270" customWidth="1"/>
    <col min="783" max="783" width="1.7109375" style="270" customWidth="1"/>
    <col min="784" max="784" width="10.7109375" style="270" customWidth="1"/>
    <col min="785" max="785" width="1.7109375" style="270" customWidth="1"/>
    <col min="786" max="786" width="9.140625" style="270"/>
    <col min="787" max="787" width="8.7109375" style="270" customWidth="1"/>
    <col min="788" max="788" width="0" style="270" hidden="1" customWidth="1"/>
    <col min="789" max="789" width="5.7109375" style="270" customWidth="1"/>
    <col min="790" max="1024" width="9.140625" style="270"/>
    <col min="1025" max="1026" width="3.28515625" style="270" customWidth="1"/>
    <col min="1027" max="1027" width="4.7109375" style="270" customWidth="1"/>
    <col min="1028" max="1028" width="4.28515625" style="270" customWidth="1"/>
    <col min="1029" max="1029" width="12.7109375" style="270" customWidth="1"/>
    <col min="1030" max="1030" width="2.7109375" style="270" customWidth="1"/>
    <col min="1031" max="1031" width="7.7109375" style="270" customWidth="1"/>
    <col min="1032" max="1032" width="5.85546875" style="270" customWidth="1"/>
    <col min="1033" max="1033" width="1.7109375" style="270" customWidth="1"/>
    <col min="1034" max="1034" width="10.7109375" style="270" customWidth="1"/>
    <col min="1035" max="1035" width="1.7109375" style="270" customWidth="1"/>
    <col min="1036" max="1036" width="10.7109375" style="270" customWidth="1"/>
    <col min="1037" max="1037" width="1.7109375" style="270" customWidth="1"/>
    <col min="1038" max="1038" width="10.7109375" style="270" customWidth="1"/>
    <col min="1039" max="1039" width="1.7109375" style="270" customWidth="1"/>
    <col min="1040" max="1040" width="10.7109375" style="270" customWidth="1"/>
    <col min="1041" max="1041" width="1.7109375" style="270" customWidth="1"/>
    <col min="1042" max="1042" width="9.140625" style="270"/>
    <col min="1043" max="1043" width="8.7109375" style="270" customWidth="1"/>
    <col min="1044" max="1044" width="0" style="270" hidden="1" customWidth="1"/>
    <col min="1045" max="1045" width="5.7109375" style="270" customWidth="1"/>
    <col min="1046" max="1280" width="9.140625" style="270"/>
    <col min="1281" max="1282" width="3.28515625" style="270" customWidth="1"/>
    <col min="1283" max="1283" width="4.7109375" style="270" customWidth="1"/>
    <col min="1284" max="1284" width="4.28515625" style="270" customWidth="1"/>
    <col min="1285" max="1285" width="12.7109375" style="270" customWidth="1"/>
    <col min="1286" max="1286" width="2.7109375" style="270" customWidth="1"/>
    <col min="1287" max="1287" width="7.7109375" style="270" customWidth="1"/>
    <col min="1288" max="1288" width="5.85546875" style="270" customWidth="1"/>
    <col min="1289" max="1289" width="1.7109375" style="270" customWidth="1"/>
    <col min="1290" max="1290" width="10.7109375" style="270" customWidth="1"/>
    <col min="1291" max="1291" width="1.7109375" style="270" customWidth="1"/>
    <col min="1292" max="1292" width="10.7109375" style="270" customWidth="1"/>
    <col min="1293" max="1293" width="1.7109375" style="270" customWidth="1"/>
    <col min="1294" max="1294" width="10.7109375" style="270" customWidth="1"/>
    <col min="1295" max="1295" width="1.7109375" style="270" customWidth="1"/>
    <col min="1296" max="1296" width="10.7109375" style="270" customWidth="1"/>
    <col min="1297" max="1297" width="1.7109375" style="270" customWidth="1"/>
    <col min="1298" max="1298" width="9.140625" style="270"/>
    <col min="1299" max="1299" width="8.7109375" style="270" customWidth="1"/>
    <col min="1300" max="1300" width="0" style="270" hidden="1" customWidth="1"/>
    <col min="1301" max="1301" width="5.7109375" style="270" customWidth="1"/>
    <col min="1302" max="1536" width="9.140625" style="270"/>
    <col min="1537" max="1538" width="3.28515625" style="270" customWidth="1"/>
    <col min="1539" max="1539" width="4.7109375" style="270" customWidth="1"/>
    <col min="1540" max="1540" width="4.28515625" style="270" customWidth="1"/>
    <col min="1541" max="1541" width="12.7109375" style="270" customWidth="1"/>
    <col min="1542" max="1542" width="2.7109375" style="270" customWidth="1"/>
    <col min="1543" max="1543" width="7.7109375" style="270" customWidth="1"/>
    <col min="1544" max="1544" width="5.85546875" style="270" customWidth="1"/>
    <col min="1545" max="1545" width="1.7109375" style="270" customWidth="1"/>
    <col min="1546" max="1546" width="10.7109375" style="270" customWidth="1"/>
    <col min="1547" max="1547" width="1.7109375" style="270" customWidth="1"/>
    <col min="1548" max="1548" width="10.7109375" style="270" customWidth="1"/>
    <col min="1549" max="1549" width="1.7109375" style="270" customWidth="1"/>
    <col min="1550" max="1550" width="10.7109375" style="270" customWidth="1"/>
    <col min="1551" max="1551" width="1.7109375" style="270" customWidth="1"/>
    <col min="1552" max="1552" width="10.7109375" style="270" customWidth="1"/>
    <col min="1553" max="1553" width="1.7109375" style="270" customWidth="1"/>
    <col min="1554" max="1554" width="9.140625" style="270"/>
    <col min="1555" max="1555" width="8.7109375" style="270" customWidth="1"/>
    <col min="1556" max="1556" width="0" style="270" hidden="1" customWidth="1"/>
    <col min="1557" max="1557" width="5.7109375" style="270" customWidth="1"/>
    <col min="1558" max="1792" width="9.140625" style="270"/>
    <col min="1793" max="1794" width="3.28515625" style="270" customWidth="1"/>
    <col min="1795" max="1795" width="4.7109375" style="270" customWidth="1"/>
    <col min="1796" max="1796" width="4.28515625" style="270" customWidth="1"/>
    <col min="1797" max="1797" width="12.7109375" style="270" customWidth="1"/>
    <col min="1798" max="1798" width="2.7109375" style="270" customWidth="1"/>
    <col min="1799" max="1799" width="7.7109375" style="270" customWidth="1"/>
    <col min="1800" max="1800" width="5.85546875" style="270" customWidth="1"/>
    <col min="1801" max="1801" width="1.7109375" style="270" customWidth="1"/>
    <col min="1802" max="1802" width="10.7109375" style="270" customWidth="1"/>
    <col min="1803" max="1803" width="1.7109375" style="270" customWidth="1"/>
    <col min="1804" max="1804" width="10.7109375" style="270" customWidth="1"/>
    <col min="1805" max="1805" width="1.7109375" style="270" customWidth="1"/>
    <col min="1806" max="1806" width="10.7109375" style="270" customWidth="1"/>
    <col min="1807" max="1807" width="1.7109375" style="270" customWidth="1"/>
    <col min="1808" max="1808" width="10.7109375" style="270" customWidth="1"/>
    <col min="1809" max="1809" width="1.7109375" style="270" customWidth="1"/>
    <col min="1810" max="1810" width="9.140625" style="270"/>
    <col min="1811" max="1811" width="8.7109375" style="270" customWidth="1"/>
    <col min="1812" max="1812" width="0" style="270" hidden="1" customWidth="1"/>
    <col min="1813" max="1813" width="5.7109375" style="270" customWidth="1"/>
    <col min="1814" max="2048" width="9.140625" style="270"/>
    <col min="2049" max="2050" width="3.28515625" style="270" customWidth="1"/>
    <col min="2051" max="2051" width="4.7109375" style="270" customWidth="1"/>
    <col min="2052" max="2052" width="4.28515625" style="270" customWidth="1"/>
    <col min="2053" max="2053" width="12.7109375" style="270" customWidth="1"/>
    <col min="2054" max="2054" width="2.7109375" style="270" customWidth="1"/>
    <col min="2055" max="2055" width="7.7109375" style="270" customWidth="1"/>
    <col min="2056" max="2056" width="5.85546875" style="270" customWidth="1"/>
    <col min="2057" max="2057" width="1.7109375" style="270" customWidth="1"/>
    <col min="2058" max="2058" width="10.7109375" style="270" customWidth="1"/>
    <col min="2059" max="2059" width="1.7109375" style="270" customWidth="1"/>
    <col min="2060" max="2060" width="10.7109375" style="270" customWidth="1"/>
    <col min="2061" max="2061" width="1.7109375" style="270" customWidth="1"/>
    <col min="2062" max="2062" width="10.7109375" style="270" customWidth="1"/>
    <col min="2063" max="2063" width="1.7109375" style="270" customWidth="1"/>
    <col min="2064" max="2064" width="10.7109375" style="270" customWidth="1"/>
    <col min="2065" max="2065" width="1.7109375" style="270" customWidth="1"/>
    <col min="2066" max="2066" width="9.140625" style="270"/>
    <col min="2067" max="2067" width="8.7109375" style="270" customWidth="1"/>
    <col min="2068" max="2068" width="0" style="270" hidden="1" customWidth="1"/>
    <col min="2069" max="2069" width="5.7109375" style="270" customWidth="1"/>
    <col min="2070" max="2304" width="9.140625" style="270"/>
    <col min="2305" max="2306" width="3.28515625" style="270" customWidth="1"/>
    <col min="2307" max="2307" width="4.7109375" style="270" customWidth="1"/>
    <col min="2308" max="2308" width="4.28515625" style="270" customWidth="1"/>
    <col min="2309" max="2309" width="12.7109375" style="270" customWidth="1"/>
    <col min="2310" max="2310" width="2.7109375" style="270" customWidth="1"/>
    <col min="2311" max="2311" width="7.7109375" style="270" customWidth="1"/>
    <col min="2312" max="2312" width="5.85546875" style="270" customWidth="1"/>
    <col min="2313" max="2313" width="1.7109375" style="270" customWidth="1"/>
    <col min="2314" max="2314" width="10.7109375" style="270" customWidth="1"/>
    <col min="2315" max="2315" width="1.7109375" style="270" customWidth="1"/>
    <col min="2316" max="2316" width="10.7109375" style="270" customWidth="1"/>
    <col min="2317" max="2317" width="1.7109375" style="270" customWidth="1"/>
    <col min="2318" max="2318" width="10.7109375" style="270" customWidth="1"/>
    <col min="2319" max="2319" width="1.7109375" style="270" customWidth="1"/>
    <col min="2320" max="2320" width="10.7109375" style="270" customWidth="1"/>
    <col min="2321" max="2321" width="1.7109375" style="270" customWidth="1"/>
    <col min="2322" max="2322" width="9.140625" style="270"/>
    <col min="2323" max="2323" width="8.7109375" style="270" customWidth="1"/>
    <col min="2324" max="2324" width="0" style="270" hidden="1" customWidth="1"/>
    <col min="2325" max="2325" width="5.7109375" style="270" customWidth="1"/>
    <col min="2326" max="2560" width="9.140625" style="270"/>
    <col min="2561" max="2562" width="3.28515625" style="270" customWidth="1"/>
    <col min="2563" max="2563" width="4.7109375" style="270" customWidth="1"/>
    <col min="2564" max="2564" width="4.28515625" style="270" customWidth="1"/>
    <col min="2565" max="2565" width="12.7109375" style="270" customWidth="1"/>
    <col min="2566" max="2566" width="2.7109375" style="270" customWidth="1"/>
    <col min="2567" max="2567" width="7.7109375" style="270" customWidth="1"/>
    <col min="2568" max="2568" width="5.85546875" style="270" customWidth="1"/>
    <col min="2569" max="2569" width="1.7109375" style="270" customWidth="1"/>
    <col min="2570" max="2570" width="10.7109375" style="270" customWidth="1"/>
    <col min="2571" max="2571" width="1.7109375" style="270" customWidth="1"/>
    <col min="2572" max="2572" width="10.7109375" style="270" customWidth="1"/>
    <col min="2573" max="2573" width="1.7109375" style="270" customWidth="1"/>
    <col min="2574" max="2574" width="10.7109375" style="270" customWidth="1"/>
    <col min="2575" max="2575" width="1.7109375" style="270" customWidth="1"/>
    <col min="2576" max="2576" width="10.7109375" style="270" customWidth="1"/>
    <col min="2577" max="2577" width="1.7109375" style="270" customWidth="1"/>
    <col min="2578" max="2578" width="9.140625" style="270"/>
    <col min="2579" max="2579" width="8.7109375" style="270" customWidth="1"/>
    <col min="2580" max="2580" width="0" style="270" hidden="1" customWidth="1"/>
    <col min="2581" max="2581" width="5.7109375" style="270" customWidth="1"/>
    <col min="2582" max="2816" width="9.140625" style="270"/>
    <col min="2817" max="2818" width="3.28515625" style="270" customWidth="1"/>
    <col min="2819" max="2819" width="4.7109375" style="270" customWidth="1"/>
    <col min="2820" max="2820" width="4.28515625" style="270" customWidth="1"/>
    <col min="2821" max="2821" width="12.7109375" style="270" customWidth="1"/>
    <col min="2822" max="2822" width="2.7109375" style="270" customWidth="1"/>
    <col min="2823" max="2823" width="7.7109375" style="270" customWidth="1"/>
    <col min="2824" max="2824" width="5.85546875" style="270" customWidth="1"/>
    <col min="2825" max="2825" width="1.7109375" style="270" customWidth="1"/>
    <col min="2826" max="2826" width="10.7109375" style="270" customWidth="1"/>
    <col min="2827" max="2827" width="1.7109375" style="270" customWidth="1"/>
    <col min="2828" max="2828" width="10.7109375" style="270" customWidth="1"/>
    <col min="2829" max="2829" width="1.7109375" style="270" customWidth="1"/>
    <col min="2830" max="2830" width="10.7109375" style="270" customWidth="1"/>
    <col min="2831" max="2831" width="1.7109375" style="270" customWidth="1"/>
    <col min="2832" max="2832" width="10.7109375" style="270" customWidth="1"/>
    <col min="2833" max="2833" width="1.7109375" style="270" customWidth="1"/>
    <col min="2834" max="2834" width="9.140625" style="270"/>
    <col min="2835" max="2835" width="8.7109375" style="270" customWidth="1"/>
    <col min="2836" max="2836" width="0" style="270" hidden="1" customWidth="1"/>
    <col min="2837" max="2837" width="5.7109375" style="270" customWidth="1"/>
    <col min="2838" max="3072" width="9.140625" style="270"/>
    <col min="3073" max="3074" width="3.28515625" style="270" customWidth="1"/>
    <col min="3075" max="3075" width="4.7109375" style="270" customWidth="1"/>
    <col min="3076" max="3076" width="4.28515625" style="270" customWidth="1"/>
    <col min="3077" max="3077" width="12.7109375" style="270" customWidth="1"/>
    <col min="3078" max="3078" width="2.7109375" style="270" customWidth="1"/>
    <col min="3079" max="3079" width="7.7109375" style="270" customWidth="1"/>
    <col min="3080" max="3080" width="5.85546875" style="270" customWidth="1"/>
    <col min="3081" max="3081" width="1.7109375" style="270" customWidth="1"/>
    <col min="3082" max="3082" width="10.7109375" style="270" customWidth="1"/>
    <col min="3083" max="3083" width="1.7109375" style="270" customWidth="1"/>
    <col min="3084" max="3084" width="10.7109375" style="270" customWidth="1"/>
    <col min="3085" max="3085" width="1.7109375" style="270" customWidth="1"/>
    <col min="3086" max="3086" width="10.7109375" style="270" customWidth="1"/>
    <col min="3087" max="3087" width="1.7109375" style="270" customWidth="1"/>
    <col min="3088" max="3088" width="10.7109375" style="270" customWidth="1"/>
    <col min="3089" max="3089" width="1.7109375" style="270" customWidth="1"/>
    <col min="3090" max="3090" width="9.140625" style="270"/>
    <col min="3091" max="3091" width="8.7109375" style="270" customWidth="1"/>
    <col min="3092" max="3092" width="0" style="270" hidden="1" customWidth="1"/>
    <col min="3093" max="3093" width="5.7109375" style="270" customWidth="1"/>
    <col min="3094" max="3328" width="9.140625" style="270"/>
    <col min="3329" max="3330" width="3.28515625" style="270" customWidth="1"/>
    <col min="3331" max="3331" width="4.7109375" style="270" customWidth="1"/>
    <col min="3332" max="3332" width="4.28515625" style="270" customWidth="1"/>
    <col min="3333" max="3333" width="12.7109375" style="270" customWidth="1"/>
    <col min="3334" max="3334" width="2.7109375" style="270" customWidth="1"/>
    <col min="3335" max="3335" width="7.7109375" style="270" customWidth="1"/>
    <col min="3336" max="3336" width="5.85546875" style="270" customWidth="1"/>
    <col min="3337" max="3337" width="1.7109375" style="270" customWidth="1"/>
    <col min="3338" max="3338" width="10.7109375" style="270" customWidth="1"/>
    <col min="3339" max="3339" width="1.7109375" style="270" customWidth="1"/>
    <col min="3340" max="3340" width="10.7109375" style="270" customWidth="1"/>
    <col min="3341" max="3341" width="1.7109375" style="270" customWidth="1"/>
    <col min="3342" max="3342" width="10.7109375" style="270" customWidth="1"/>
    <col min="3343" max="3343" width="1.7109375" style="270" customWidth="1"/>
    <col min="3344" max="3344" width="10.7109375" style="270" customWidth="1"/>
    <col min="3345" max="3345" width="1.7109375" style="270" customWidth="1"/>
    <col min="3346" max="3346" width="9.140625" style="270"/>
    <col min="3347" max="3347" width="8.7109375" style="270" customWidth="1"/>
    <col min="3348" max="3348" width="0" style="270" hidden="1" customWidth="1"/>
    <col min="3349" max="3349" width="5.7109375" style="270" customWidth="1"/>
    <col min="3350" max="3584" width="9.140625" style="270"/>
    <col min="3585" max="3586" width="3.28515625" style="270" customWidth="1"/>
    <col min="3587" max="3587" width="4.7109375" style="270" customWidth="1"/>
    <col min="3588" max="3588" width="4.28515625" style="270" customWidth="1"/>
    <col min="3589" max="3589" width="12.7109375" style="270" customWidth="1"/>
    <col min="3590" max="3590" width="2.7109375" style="270" customWidth="1"/>
    <col min="3591" max="3591" width="7.7109375" style="270" customWidth="1"/>
    <col min="3592" max="3592" width="5.85546875" style="270" customWidth="1"/>
    <col min="3593" max="3593" width="1.7109375" style="270" customWidth="1"/>
    <col min="3594" max="3594" width="10.7109375" style="270" customWidth="1"/>
    <col min="3595" max="3595" width="1.7109375" style="270" customWidth="1"/>
    <col min="3596" max="3596" width="10.7109375" style="270" customWidth="1"/>
    <col min="3597" max="3597" width="1.7109375" style="270" customWidth="1"/>
    <col min="3598" max="3598" width="10.7109375" style="270" customWidth="1"/>
    <col min="3599" max="3599" width="1.7109375" style="270" customWidth="1"/>
    <col min="3600" max="3600" width="10.7109375" style="270" customWidth="1"/>
    <col min="3601" max="3601" width="1.7109375" style="270" customWidth="1"/>
    <col min="3602" max="3602" width="9.140625" style="270"/>
    <col min="3603" max="3603" width="8.7109375" style="270" customWidth="1"/>
    <col min="3604" max="3604" width="0" style="270" hidden="1" customWidth="1"/>
    <col min="3605" max="3605" width="5.7109375" style="270" customWidth="1"/>
    <col min="3606" max="3840" width="9.140625" style="270"/>
    <col min="3841" max="3842" width="3.28515625" style="270" customWidth="1"/>
    <col min="3843" max="3843" width="4.7109375" style="270" customWidth="1"/>
    <col min="3844" max="3844" width="4.28515625" style="270" customWidth="1"/>
    <col min="3845" max="3845" width="12.7109375" style="270" customWidth="1"/>
    <col min="3846" max="3846" width="2.7109375" style="270" customWidth="1"/>
    <col min="3847" max="3847" width="7.7109375" style="270" customWidth="1"/>
    <col min="3848" max="3848" width="5.85546875" style="270" customWidth="1"/>
    <col min="3849" max="3849" width="1.7109375" style="270" customWidth="1"/>
    <col min="3850" max="3850" width="10.7109375" style="270" customWidth="1"/>
    <col min="3851" max="3851" width="1.7109375" style="270" customWidth="1"/>
    <col min="3852" max="3852" width="10.7109375" style="270" customWidth="1"/>
    <col min="3853" max="3853" width="1.7109375" style="270" customWidth="1"/>
    <col min="3854" max="3854" width="10.7109375" style="270" customWidth="1"/>
    <col min="3855" max="3855" width="1.7109375" style="270" customWidth="1"/>
    <col min="3856" max="3856" width="10.7109375" style="270" customWidth="1"/>
    <col min="3857" max="3857" width="1.7109375" style="270" customWidth="1"/>
    <col min="3858" max="3858" width="9.140625" style="270"/>
    <col min="3859" max="3859" width="8.7109375" style="270" customWidth="1"/>
    <col min="3860" max="3860" width="0" style="270" hidden="1" customWidth="1"/>
    <col min="3861" max="3861" width="5.7109375" style="270" customWidth="1"/>
    <col min="3862" max="4096" width="9.140625" style="270"/>
    <col min="4097" max="4098" width="3.28515625" style="270" customWidth="1"/>
    <col min="4099" max="4099" width="4.7109375" style="270" customWidth="1"/>
    <col min="4100" max="4100" width="4.28515625" style="270" customWidth="1"/>
    <col min="4101" max="4101" width="12.7109375" style="270" customWidth="1"/>
    <col min="4102" max="4102" width="2.7109375" style="270" customWidth="1"/>
    <col min="4103" max="4103" width="7.7109375" style="270" customWidth="1"/>
    <col min="4104" max="4104" width="5.85546875" style="270" customWidth="1"/>
    <col min="4105" max="4105" width="1.7109375" style="270" customWidth="1"/>
    <col min="4106" max="4106" width="10.7109375" style="270" customWidth="1"/>
    <col min="4107" max="4107" width="1.7109375" style="270" customWidth="1"/>
    <col min="4108" max="4108" width="10.7109375" style="270" customWidth="1"/>
    <col min="4109" max="4109" width="1.7109375" style="270" customWidth="1"/>
    <col min="4110" max="4110" width="10.7109375" style="270" customWidth="1"/>
    <col min="4111" max="4111" width="1.7109375" style="270" customWidth="1"/>
    <col min="4112" max="4112" width="10.7109375" style="270" customWidth="1"/>
    <col min="4113" max="4113" width="1.7109375" style="270" customWidth="1"/>
    <col min="4114" max="4114" width="9.140625" style="270"/>
    <col min="4115" max="4115" width="8.7109375" style="270" customWidth="1"/>
    <col min="4116" max="4116" width="0" style="270" hidden="1" customWidth="1"/>
    <col min="4117" max="4117" width="5.7109375" style="270" customWidth="1"/>
    <col min="4118" max="4352" width="9.140625" style="270"/>
    <col min="4353" max="4354" width="3.28515625" style="270" customWidth="1"/>
    <col min="4355" max="4355" width="4.7109375" style="270" customWidth="1"/>
    <col min="4356" max="4356" width="4.28515625" style="270" customWidth="1"/>
    <col min="4357" max="4357" width="12.7109375" style="270" customWidth="1"/>
    <col min="4358" max="4358" width="2.7109375" style="270" customWidth="1"/>
    <col min="4359" max="4359" width="7.7109375" style="270" customWidth="1"/>
    <col min="4360" max="4360" width="5.85546875" style="270" customWidth="1"/>
    <col min="4361" max="4361" width="1.7109375" style="270" customWidth="1"/>
    <col min="4362" max="4362" width="10.7109375" style="270" customWidth="1"/>
    <col min="4363" max="4363" width="1.7109375" style="270" customWidth="1"/>
    <col min="4364" max="4364" width="10.7109375" style="270" customWidth="1"/>
    <col min="4365" max="4365" width="1.7109375" style="270" customWidth="1"/>
    <col min="4366" max="4366" width="10.7109375" style="270" customWidth="1"/>
    <col min="4367" max="4367" width="1.7109375" style="270" customWidth="1"/>
    <col min="4368" max="4368" width="10.7109375" style="270" customWidth="1"/>
    <col min="4369" max="4369" width="1.7109375" style="270" customWidth="1"/>
    <col min="4370" max="4370" width="9.140625" style="270"/>
    <col min="4371" max="4371" width="8.7109375" style="270" customWidth="1"/>
    <col min="4372" max="4372" width="0" style="270" hidden="1" customWidth="1"/>
    <col min="4373" max="4373" width="5.7109375" style="270" customWidth="1"/>
    <col min="4374" max="4608" width="9.140625" style="270"/>
    <col min="4609" max="4610" width="3.28515625" style="270" customWidth="1"/>
    <col min="4611" max="4611" width="4.7109375" style="270" customWidth="1"/>
    <col min="4612" max="4612" width="4.28515625" style="270" customWidth="1"/>
    <col min="4613" max="4613" width="12.7109375" style="270" customWidth="1"/>
    <col min="4614" max="4614" width="2.7109375" style="270" customWidth="1"/>
    <col min="4615" max="4615" width="7.7109375" style="270" customWidth="1"/>
    <col min="4616" max="4616" width="5.85546875" style="270" customWidth="1"/>
    <col min="4617" max="4617" width="1.7109375" style="270" customWidth="1"/>
    <col min="4618" max="4618" width="10.7109375" style="270" customWidth="1"/>
    <col min="4619" max="4619" width="1.7109375" style="270" customWidth="1"/>
    <col min="4620" max="4620" width="10.7109375" style="270" customWidth="1"/>
    <col min="4621" max="4621" width="1.7109375" style="270" customWidth="1"/>
    <col min="4622" max="4622" width="10.7109375" style="270" customWidth="1"/>
    <col min="4623" max="4623" width="1.7109375" style="270" customWidth="1"/>
    <col min="4624" max="4624" width="10.7109375" style="270" customWidth="1"/>
    <col min="4625" max="4625" width="1.7109375" style="270" customWidth="1"/>
    <col min="4626" max="4626" width="9.140625" style="270"/>
    <col min="4627" max="4627" width="8.7109375" style="270" customWidth="1"/>
    <col min="4628" max="4628" width="0" style="270" hidden="1" customWidth="1"/>
    <col min="4629" max="4629" width="5.7109375" style="270" customWidth="1"/>
    <col min="4630" max="4864" width="9.140625" style="270"/>
    <col min="4865" max="4866" width="3.28515625" style="270" customWidth="1"/>
    <col min="4867" max="4867" width="4.7109375" style="270" customWidth="1"/>
    <col min="4868" max="4868" width="4.28515625" style="270" customWidth="1"/>
    <col min="4869" max="4869" width="12.7109375" style="270" customWidth="1"/>
    <col min="4870" max="4870" width="2.7109375" style="270" customWidth="1"/>
    <col min="4871" max="4871" width="7.7109375" style="270" customWidth="1"/>
    <col min="4872" max="4872" width="5.85546875" style="270" customWidth="1"/>
    <col min="4873" max="4873" width="1.7109375" style="270" customWidth="1"/>
    <col min="4874" max="4874" width="10.7109375" style="270" customWidth="1"/>
    <col min="4875" max="4875" width="1.7109375" style="270" customWidth="1"/>
    <col min="4876" max="4876" width="10.7109375" style="270" customWidth="1"/>
    <col min="4877" max="4877" width="1.7109375" style="270" customWidth="1"/>
    <col min="4878" max="4878" width="10.7109375" style="270" customWidth="1"/>
    <col min="4879" max="4879" width="1.7109375" style="270" customWidth="1"/>
    <col min="4880" max="4880" width="10.7109375" style="270" customWidth="1"/>
    <col min="4881" max="4881" width="1.7109375" style="270" customWidth="1"/>
    <col min="4882" max="4882" width="9.140625" style="270"/>
    <col min="4883" max="4883" width="8.7109375" style="270" customWidth="1"/>
    <col min="4884" max="4884" width="0" style="270" hidden="1" customWidth="1"/>
    <col min="4885" max="4885" width="5.7109375" style="270" customWidth="1"/>
    <col min="4886" max="5120" width="9.140625" style="270"/>
    <col min="5121" max="5122" width="3.28515625" style="270" customWidth="1"/>
    <col min="5123" max="5123" width="4.7109375" style="270" customWidth="1"/>
    <col min="5124" max="5124" width="4.28515625" style="270" customWidth="1"/>
    <col min="5125" max="5125" width="12.7109375" style="270" customWidth="1"/>
    <col min="5126" max="5126" width="2.7109375" style="270" customWidth="1"/>
    <col min="5127" max="5127" width="7.7109375" style="270" customWidth="1"/>
    <col min="5128" max="5128" width="5.85546875" style="270" customWidth="1"/>
    <col min="5129" max="5129" width="1.7109375" style="270" customWidth="1"/>
    <col min="5130" max="5130" width="10.7109375" style="270" customWidth="1"/>
    <col min="5131" max="5131" width="1.7109375" style="270" customWidth="1"/>
    <col min="5132" max="5132" width="10.7109375" style="270" customWidth="1"/>
    <col min="5133" max="5133" width="1.7109375" style="270" customWidth="1"/>
    <col min="5134" max="5134" width="10.7109375" style="270" customWidth="1"/>
    <col min="5135" max="5135" width="1.7109375" style="270" customWidth="1"/>
    <col min="5136" max="5136" width="10.7109375" style="270" customWidth="1"/>
    <col min="5137" max="5137" width="1.7109375" style="270" customWidth="1"/>
    <col min="5138" max="5138" width="9.140625" style="270"/>
    <col min="5139" max="5139" width="8.7109375" style="270" customWidth="1"/>
    <col min="5140" max="5140" width="0" style="270" hidden="1" customWidth="1"/>
    <col min="5141" max="5141" width="5.7109375" style="270" customWidth="1"/>
    <col min="5142" max="5376" width="9.140625" style="270"/>
    <col min="5377" max="5378" width="3.28515625" style="270" customWidth="1"/>
    <col min="5379" max="5379" width="4.7109375" style="270" customWidth="1"/>
    <col min="5380" max="5380" width="4.28515625" style="270" customWidth="1"/>
    <col min="5381" max="5381" width="12.7109375" style="270" customWidth="1"/>
    <col min="5382" max="5382" width="2.7109375" style="270" customWidth="1"/>
    <col min="5383" max="5383" width="7.7109375" style="270" customWidth="1"/>
    <col min="5384" max="5384" width="5.85546875" style="270" customWidth="1"/>
    <col min="5385" max="5385" width="1.7109375" style="270" customWidth="1"/>
    <col min="5386" max="5386" width="10.7109375" style="270" customWidth="1"/>
    <col min="5387" max="5387" width="1.7109375" style="270" customWidth="1"/>
    <col min="5388" max="5388" width="10.7109375" style="270" customWidth="1"/>
    <col min="5389" max="5389" width="1.7109375" style="270" customWidth="1"/>
    <col min="5390" max="5390" width="10.7109375" style="270" customWidth="1"/>
    <col min="5391" max="5391" width="1.7109375" style="270" customWidth="1"/>
    <col min="5392" max="5392" width="10.7109375" style="270" customWidth="1"/>
    <col min="5393" max="5393" width="1.7109375" style="270" customWidth="1"/>
    <col min="5394" max="5394" width="9.140625" style="270"/>
    <col min="5395" max="5395" width="8.7109375" style="270" customWidth="1"/>
    <col min="5396" max="5396" width="0" style="270" hidden="1" customWidth="1"/>
    <col min="5397" max="5397" width="5.7109375" style="270" customWidth="1"/>
    <col min="5398" max="5632" width="9.140625" style="270"/>
    <col min="5633" max="5634" width="3.28515625" style="270" customWidth="1"/>
    <col min="5635" max="5635" width="4.7109375" style="270" customWidth="1"/>
    <col min="5636" max="5636" width="4.28515625" style="270" customWidth="1"/>
    <col min="5637" max="5637" width="12.7109375" style="270" customWidth="1"/>
    <col min="5638" max="5638" width="2.7109375" style="270" customWidth="1"/>
    <col min="5639" max="5639" width="7.7109375" style="270" customWidth="1"/>
    <col min="5640" max="5640" width="5.85546875" style="270" customWidth="1"/>
    <col min="5641" max="5641" width="1.7109375" style="270" customWidth="1"/>
    <col min="5642" max="5642" width="10.7109375" style="270" customWidth="1"/>
    <col min="5643" max="5643" width="1.7109375" style="270" customWidth="1"/>
    <col min="5644" max="5644" width="10.7109375" style="270" customWidth="1"/>
    <col min="5645" max="5645" width="1.7109375" style="270" customWidth="1"/>
    <col min="5646" max="5646" width="10.7109375" style="270" customWidth="1"/>
    <col min="5647" max="5647" width="1.7109375" style="270" customWidth="1"/>
    <col min="5648" max="5648" width="10.7109375" style="270" customWidth="1"/>
    <col min="5649" max="5649" width="1.7109375" style="270" customWidth="1"/>
    <col min="5650" max="5650" width="9.140625" style="270"/>
    <col min="5651" max="5651" width="8.7109375" style="270" customWidth="1"/>
    <col min="5652" max="5652" width="0" style="270" hidden="1" customWidth="1"/>
    <col min="5653" max="5653" width="5.7109375" style="270" customWidth="1"/>
    <col min="5654" max="5888" width="9.140625" style="270"/>
    <col min="5889" max="5890" width="3.28515625" style="270" customWidth="1"/>
    <col min="5891" max="5891" width="4.7109375" style="270" customWidth="1"/>
    <col min="5892" max="5892" width="4.28515625" style="270" customWidth="1"/>
    <col min="5893" max="5893" width="12.7109375" style="270" customWidth="1"/>
    <col min="5894" max="5894" width="2.7109375" style="270" customWidth="1"/>
    <col min="5895" max="5895" width="7.7109375" style="270" customWidth="1"/>
    <col min="5896" max="5896" width="5.85546875" style="270" customWidth="1"/>
    <col min="5897" max="5897" width="1.7109375" style="270" customWidth="1"/>
    <col min="5898" max="5898" width="10.7109375" style="270" customWidth="1"/>
    <col min="5899" max="5899" width="1.7109375" style="270" customWidth="1"/>
    <col min="5900" max="5900" width="10.7109375" style="270" customWidth="1"/>
    <col min="5901" max="5901" width="1.7109375" style="270" customWidth="1"/>
    <col min="5902" max="5902" width="10.7109375" style="270" customWidth="1"/>
    <col min="5903" max="5903" width="1.7109375" style="270" customWidth="1"/>
    <col min="5904" max="5904" width="10.7109375" style="270" customWidth="1"/>
    <col min="5905" max="5905" width="1.7109375" style="270" customWidth="1"/>
    <col min="5906" max="5906" width="9.140625" style="270"/>
    <col min="5907" max="5907" width="8.7109375" style="270" customWidth="1"/>
    <col min="5908" max="5908" width="0" style="270" hidden="1" customWidth="1"/>
    <col min="5909" max="5909" width="5.7109375" style="270" customWidth="1"/>
    <col min="5910" max="6144" width="9.140625" style="270"/>
    <col min="6145" max="6146" width="3.28515625" style="270" customWidth="1"/>
    <col min="6147" max="6147" width="4.7109375" style="270" customWidth="1"/>
    <col min="6148" max="6148" width="4.28515625" style="270" customWidth="1"/>
    <col min="6149" max="6149" width="12.7109375" style="270" customWidth="1"/>
    <col min="6150" max="6150" width="2.7109375" style="270" customWidth="1"/>
    <col min="6151" max="6151" width="7.7109375" style="270" customWidth="1"/>
    <col min="6152" max="6152" width="5.85546875" style="270" customWidth="1"/>
    <col min="6153" max="6153" width="1.7109375" style="270" customWidth="1"/>
    <col min="6154" max="6154" width="10.7109375" style="270" customWidth="1"/>
    <col min="6155" max="6155" width="1.7109375" style="270" customWidth="1"/>
    <col min="6156" max="6156" width="10.7109375" style="270" customWidth="1"/>
    <col min="6157" max="6157" width="1.7109375" style="270" customWidth="1"/>
    <col min="6158" max="6158" width="10.7109375" style="270" customWidth="1"/>
    <col min="6159" max="6159" width="1.7109375" style="270" customWidth="1"/>
    <col min="6160" max="6160" width="10.7109375" style="270" customWidth="1"/>
    <col min="6161" max="6161" width="1.7109375" style="270" customWidth="1"/>
    <col min="6162" max="6162" width="9.140625" style="270"/>
    <col min="6163" max="6163" width="8.7109375" style="270" customWidth="1"/>
    <col min="6164" max="6164" width="0" style="270" hidden="1" customWidth="1"/>
    <col min="6165" max="6165" width="5.7109375" style="270" customWidth="1"/>
    <col min="6166" max="6400" width="9.140625" style="270"/>
    <col min="6401" max="6402" width="3.28515625" style="270" customWidth="1"/>
    <col min="6403" max="6403" width="4.7109375" style="270" customWidth="1"/>
    <col min="6404" max="6404" width="4.28515625" style="270" customWidth="1"/>
    <col min="6405" max="6405" width="12.7109375" style="270" customWidth="1"/>
    <col min="6406" max="6406" width="2.7109375" style="270" customWidth="1"/>
    <col min="6407" max="6407" width="7.7109375" style="270" customWidth="1"/>
    <col min="6408" max="6408" width="5.85546875" style="270" customWidth="1"/>
    <col min="6409" max="6409" width="1.7109375" style="270" customWidth="1"/>
    <col min="6410" max="6410" width="10.7109375" style="270" customWidth="1"/>
    <col min="6411" max="6411" width="1.7109375" style="270" customWidth="1"/>
    <col min="6412" max="6412" width="10.7109375" style="270" customWidth="1"/>
    <col min="6413" max="6413" width="1.7109375" style="270" customWidth="1"/>
    <col min="6414" max="6414" width="10.7109375" style="270" customWidth="1"/>
    <col min="6415" max="6415" width="1.7109375" style="270" customWidth="1"/>
    <col min="6416" max="6416" width="10.7109375" style="270" customWidth="1"/>
    <col min="6417" max="6417" width="1.7109375" style="270" customWidth="1"/>
    <col min="6418" max="6418" width="9.140625" style="270"/>
    <col min="6419" max="6419" width="8.7109375" style="270" customWidth="1"/>
    <col min="6420" max="6420" width="0" style="270" hidden="1" customWidth="1"/>
    <col min="6421" max="6421" width="5.7109375" style="270" customWidth="1"/>
    <col min="6422" max="6656" width="9.140625" style="270"/>
    <col min="6657" max="6658" width="3.28515625" style="270" customWidth="1"/>
    <col min="6659" max="6659" width="4.7109375" style="270" customWidth="1"/>
    <col min="6660" max="6660" width="4.28515625" style="270" customWidth="1"/>
    <col min="6661" max="6661" width="12.7109375" style="270" customWidth="1"/>
    <col min="6662" max="6662" width="2.7109375" style="270" customWidth="1"/>
    <col min="6663" max="6663" width="7.7109375" style="270" customWidth="1"/>
    <col min="6664" max="6664" width="5.85546875" style="270" customWidth="1"/>
    <col min="6665" max="6665" width="1.7109375" style="270" customWidth="1"/>
    <col min="6666" max="6666" width="10.7109375" style="270" customWidth="1"/>
    <col min="6667" max="6667" width="1.7109375" style="270" customWidth="1"/>
    <col min="6668" max="6668" width="10.7109375" style="270" customWidth="1"/>
    <col min="6669" max="6669" width="1.7109375" style="270" customWidth="1"/>
    <col min="6670" max="6670" width="10.7109375" style="270" customWidth="1"/>
    <col min="6671" max="6671" width="1.7109375" style="270" customWidth="1"/>
    <col min="6672" max="6672" width="10.7109375" style="270" customWidth="1"/>
    <col min="6673" max="6673" width="1.7109375" style="270" customWidth="1"/>
    <col min="6674" max="6674" width="9.140625" style="270"/>
    <col min="6675" max="6675" width="8.7109375" style="270" customWidth="1"/>
    <col min="6676" max="6676" width="0" style="270" hidden="1" customWidth="1"/>
    <col min="6677" max="6677" width="5.7109375" style="270" customWidth="1"/>
    <col min="6678" max="6912" width="9.140625" style="270"/>
    <col min="6913" max="6914" width="3.28515625" style="270" customWidth="1"/>
    <col min="6915" max="6915" width="4.7109375" style="270" customWidth="1"/>
    <col min="6916" max="6916" width="4.28515625" style="270" customWidth="1"/>
    <col min="6917" max="6917" width="12.7109375" style="270" customWidth="1"/>
    <col min="6918" max="6918" width="2.7109375" style="270" customWidth="1"/>
    <col min="6919" max="6919" width="7.7109375" style="270" customWidth="1"/>
    <col min="6920" max="6920" width="5.85546875" style="270" customWidth="1"/>
    <col min="6921" max="6921" width="1.7109375" style="270" customWidth="1"/>
    <col min="6922" max="6922" width="10.7109375" style="270" customWidth="1"/>
    <col min="6923" max="6923" width="1.7109375" style="270" customWidth="1"/>
    <col min="6924" max="6924" width="10.7109375" style="270" customWidth="1"/>
    <col min="6925" max="6925" width="1.7109375" style="270" customWidth="1"/>
    <col min="6926" max="6926" width="10.7109375" style="270" customWidth="1"/>
    <col min="6927" max="6927" width="1.7109375" style="270" customWidth="1"/>
    <col min="6928" max="6928" width="10.7109375" style="270" customWidth="1"/>
    <col min="6929" max="6929" width="1.7109375" style="270" customWidth="1"/>
    <col min="6930" max="6930" width="9.140625" style="270"/>
    <col min="6931" max="6931" width="8.7109375" style="270" customWidth="1"/>
    <col min="6932" max="6932" width="0" style="270" hidden="1" customWidth="1"/>
    <col min="6933" max="6933" width="5.7109375" style="270" customWidth="1"/>
    <col min="6934" max="7168" width="9.140625" style="270"/>
    <col min="7169" max="7170" width="3.28515625" style="270" customWidth="1"/>
    <col min="7171" max="7171" width="4.7109375" style="270" customWidth="1"/>
    <col min="7172" max="7172" width="4.28515625" style="270" customWidth="1"/>
    <col min="7173" max="7173" width="12.7109375" style="270" customWidth="1"/>
    <col min="7174" max="7174" width="2.7109375" style="270" customWidth="1"/>
    <col min="7175" max="7175" width="7.7109375" style="270" customWidth="1"/>
    <col min="7176" max="7176" width="5.85546875" style="270" customWidth="1"/>
    <col min="7177" max="7177" width="1.7109375" style="270" customWidth="1"/>
    <col min="7178" max="7178" width="10.7109375" style="270" customWidth="1"/>
    <col min="7179" max="7179" width="1.7109375" style="270" customWidth="1"/>
    <col min="7180" max="7180" width="10.7109375" style="270" customWidth="1"/>
    <col min="7181" max="7181" width="1.7109375" style="270" customWidth="1"/>
    <col min="7182" max="7182" width="10.7109375" style="270" customWidth="1"/>
    <col min="7183" max="7183" width="1.7109375" style="270" customWidth="1"/>
    <col min="7184" max="7184" width="10.7109375" style="270" customWidth="1"/>
    <col min="7185" max="7185" width="1.7109375" style="270" customWidth="1"/>
    <col min="7186" max="7186" width="9.140625" style="270"/>
    <col min="7187" max="7187" width="8.7109375" style="270" customWidth="1"/>
    <col min="7188" max="7188" width="0" style="270" hidden="1" customWidth="1"/>
    <col min="7189" max="7189" width="5.7109375" style="270" customWidth="1"/>
    <col min="7190" max="7424" width="9.140625" style="270"/>
    <col min="7425" max="7426" width="3.28515625" style="270" customWidth="1"/>
    <col min="7427" max="7427" width="4.7109375" style="270" customWidth="1"/>
    <col min="7428" max="7428" width="4.28515625" style="270" customWidth="1"/>
    <col min="7429" max="7429" width="12.7109375" style="270" customWidth="1"/>
    <col min="7430" max="7430" width="2.7109375" style="270" customWidth="1"/>
    <col min="7431" max="7431" width="7.7109375" style="270" customWidth="1"/>
    <col min="7432" max="7432" width="5.85546875" style="270" customWidth="1"/>
    <col min="7433" max="7433" width="1.7109375" style="270" customWidth="1"/>
    <col min="7434" max="7434" width="10.7109375" style="270" customWidth="1"/>
    <col min="7435" max="7435" width="1.7109375" style="270" customWidth="1"/>
    <col min="7436" max="7436" width="10.7109375" style="270" customWidth="1"/>
    <col min="7437" max="7437" width="1.7109375" style="270" customWidth="1"/>
    <col min="7438" max="7438" width="10.7109375" style="270" customWidth="1"/>
    <col min="7439" max="7439" width="1.7109375" style="270" customWidth="1"/>
    <col min="7440" max="7440" width="10.7109375" style="270" customWidth="1"/>
    <col min="7441" max="7441" width="1.7109375" style="270" customWidth="1"/>
    <col min="7442" max="7442" width="9.140625" style="270"/>
    <col min="7443" max="7443" width="8.7109375" style="270" customWidth="1"/>
    <col min="7444" max="7444" width="0" style="270" hidden="1" customWidth="1"/>
    <col min="7445" max="7445" width="5.7109375" style="270" customWidth="1"/>
    <col min="7446" max="7680" width="9.140625" style="270"/>
    <col min="7681" max="7682" width="3.28515625" style="270" customWidth="1"/>
    <col min="7683" max="7683" width="4.7109375" style="270" customWidth="1"/>
    <col min="7684" max="7684" width="4.28515625" style="270" customWidth="1"/>
    <col min="7685" max="7685" width="12.7109375" style="270" customWidth="1"/>
    <col min="7686" max="7686" width="2.7109375" style="270" customWidth="1"/>
    <col min="7687" max="7687" width="7.7109375" style="270" customWidth="1"/>
    <col min="7688" max="7688" width="5.85546875" style="270" customWidth="1"/>
    <col min="7689" max="7689" width="1.7109375" style="270" customWidth="1"/>
    <col min="7690" max="7690" width="10.7109375" style="270" customWidth="1"/>
    <col min="7691" max="7691" width="1.7109375" style="270" customWidth="1"/>
    <col min="7692" max="7692" width="10.7109375" style="270" customWidth="1"/>
    <col min="7693" max="7693" width="1.7109375" style="270" customWidth="1"/>
    <col min="7694" max="7694" width="10.7109375" style="270" customWidth="1"/>
    <col min="7695" max="7695" width="1.7109375" style="270" customWidth="1"/>
    <col min="7696" max="7696" width="10.7109375" style="270" customWidth="1"/>
    <col min="7697" max="7697" width="1.7109375" style="270" customWidth="1"/>
    <col min="7698" max="7698" width="9.140625" style="270"/>
    <col min="7699" max="7699" width="8.7109375" style="270" customWidth="1"/>
    <col min="7700" max="7700" width="0" style="270" hidden="1" customWidth="1"/>
    <col min="7701" max="7701" width="5.7109375" style="270" customWidth="1"/>
    <col min="7702" max="7936" width="9.140625" style="270"/>
    <col min="7937" max="7938" width="3.28515625" style="270" customWidth="1"/>
    <col min="7939" max="7939" width="4.7109375" style="270" customWidth="1"/>
    <col min="7940" max="7940" width="4.28515625" style="270" customWidth="1"/>
    <col min="7941" max="7941" width="12.7109375" style="270" customWidth="1"/>
    <col min="7942" max="7942" width="2.7109375" style="270" customWidth="1"/>
    <col min="7943" max="7943" width="7.7109375" style="270" customWidth="1"/>
    <col min="7944" max="7944" width="5.85546875" style="270" customWidth="1"/>
    <col min="7945" max="7945" width="1.7109375" style="270" customWidth="1"/>
    <col min="7946" max="7946" width="10.7109375" style="270" customWidth="1"/>
    <col min="7947" max="7947" width="1.7109375" style="270" customWidth="1"/>
    <col min="7948" max="7948" width="10.7109375" style="270" customWidth="1"/>
    <col min="7949" max="7949" width="1.7109375" style="270" customWidth="1"/>
    <col min="7950" max="7950" width="10.7109375" style="270" customWidth="1"/>
    <col min="7951" max="7951" width="1.7109375" style="270" customWidth="1"/>
    <col min="7952" max="7952" width="10.7109375" style="270" customWidth="1"/>
    <col min="7953" max="7953" width="1.7109375" style="270" customWidth="1"/>
    <col min="7954" max="7954" width="9.140625" style="270"/>
    <col min="7955" max="7955" width="8.7109375" style="270" customWidth="1"/>
    <col min="7956" max="7956" width="0" style="270" hidden="1" customWidth="1"/>
    <col min="7957" max="7957" width="5.7109375" style="270" customWidth="1"/>
    <col min="7958" max="8192" width="9.140625" style="270"/>
    <col min="8193" max="8194" width="3.28515625" style="270" customWidth="1"/>
    <col min="8195" max="8195" width="4.7109375" style="270" customWidth="1"/>
    <col min="8196" max="8196" width="4.28515625" style="270" customWidth="1"/>
    <col min="8197" max="8197" width="12.7109375" style="270" customWidth="1"/>
    <col min="8198" max="8198" width="2.7109375" style="270" customWidth="1"/>
    <col min="8199" max="8199" width="7.7109375" style="270" customWidth="1"/>
    <col min="8200" max="8200" width="5.85546875" style="270" customWidth="1"/>
    <col min="8201" max="8201" width="1.7109375" style="270" customWidth="1"/>
    <col min="8202" max="8202" width="10.7109375" style="270" customWidth="1"/>
    <col min="8203" max="8203" width="1.7109375" style="270" customWidth="1"/>
    <col min="8204" max="8204" width="10.7109375" style="270" customWidth="1"/>
    <col min="8205" max="8205" width="1.7109375" style="270" customWidth="1"/>
    <col min="8206" max="8206" width="10.7109375" style="270" customWidth="1"/>
    <col min="8207" max="8207" width="1.7109375" style="270" customWidth="1"/>
    <col min="8208" max="8208" width="10.7109375" style="270" customWidth="1"/>
    <col min="8209" max="8209" width="1.7109375" style="270" customWidth="1"/>
    <col min="8210" max="8210" width="9.140625" style="270"/>
    <col min="8211" max="8211" width="8.7109375" style="270" customWidth="1"/>
    <col min="8212" max="8212" width="0" style="270" hidden="1" customWidth="1"/>
    <col min="8213" max="8213" width="5.7109375" style="270" customWidth="1"/>
    <col min="8214" max="8448" width="9.140625" style="270"/>
    <col min="8449" max="8450" width="3.28515625" style="270" customWidth="1"/>
    <col min="8451" max="8451" width="4.7109375" style="270" customWidth="1"/>
    <col min="8452" max="8452" width="4.28515625" style="270" customWidth="1"/>
    <col min="8453" max="8453" width="12.7109375" style="270" customWidth="1"/>
    <col min="8454" max="8454" width="2.7109375" style="270" customWidth="1"/>
    <col min="8455" max="8455" width="7.7109375" style="270" customWidth="1"/>
    <col min="8456" max="8456" width="5.85546875" style="270" customWidth="1"/>
    <col min="8457" max="8457" width="1.7109375" style="270" customWidth="1"/>
    <col min="8458" max="8458" width="10.7109375" style="270" customWidth="1"/>
    <col min="8459" max="8459" width="1.7109375" style="270" customWidth="1"/>
    <col min="8460" max="8460" width="10.7109375" style="270" customWidth="1"/>
    <col min="8461" max="8461" width="1.7109375" style="270" customWidth="1"/>
    <col min="8462" max="8462" width="10.7109375" style="270" customWidth="1"/>
    <col min="8463" max="8463" width="1.7109375" style="270" customWidth="1"/>
    <col min="8464" max="8464" width="10.7109375" style="270" customWidth="1"/>
    <col min="8465" max="8465" width="1.7109375" style="270" customWidth="1"/>
    <col min="8466" max="8466" width="9.140625" style="270"/>
    <col min="8467" max="8467" width="8.7109375" style="270" customWidth="1"/>
    <col min="8468" max="8468" width="0" style="270" hidden="1" customWidth="1"/>
    <col min="8469" max="8469" width="5.7109375" style="270" customWidth="1"/>
    <col min="8470" max="8704" width="9.140625" style="270"/>
    <col min="8705" max="8706" width="3.28515625" style="270" customWidth="1"/>
    <col min="8707" max="8707" width="4.7109375" style="270" customWidth="1"/>
    <col min="8708" max="8708" width="4.28515625" style="270" customWidth="1"/>
    <col min="8709" max="8709" width="12.7109375" style="270" customWidth="1"/>
    <col min="8710" max="8710" width="2.7109375" style="270" customWidth="1"/>
    <col min="8711" max="8711" width="7.7109375" style="270" customWidth="1"/>
    <col min="8712" max="8712" width="5.85546875" style="270" customWidth="1"/>
    <col min="8713" max="8713" width="1.7109375" style="270" customWidth="1"/>
    <col min="8714" max="8714" width="10.7109375" style="270" customWidth="1"/>
    <col min="8715" max="8715" width="1.7109375" style="270" customWidth="1"/>
    <col min="8716" max="8716" width="10.7109375" style="270" customWidth="1"/>
    <col min="8717" max="8717" width="1.7109375" style="270" customWidth="1"/>
    <col min="8718" max="8718" width="10.7109375" style="270" customWidth="1"/>
    <col min="8719" max="8719" width="1.7109375" style="270" customWidth="1"/>
    <col min="8720" max="8720" width="10.7109375" style="270" customWidth="1"/>
    <col min="8721" max="8721" width="1.7109375" style="270" customWidth="1"/>
    <col min="8722" max="8722" width="9.140625" style="270"/>
    <col min="8723" max="8723" width="8.7109375" style="270" customWidth="1"/>
    <col min="8724" max="8724" width="0" style="270" hidden="1" customWidth="1"/>
    <col min="8725" max="8725" width="5.7109375" style="270" customWidth="1"/>
    <col min="8726" max="8960" width="9.140625" style="270"/>
    <col min="8961" max="8962" width="3.28515625" style="270" customWidth="1"/>
    <col min="8963" max="8963" width="4.7109375" style="270" customWidth="1"/>
    <col min="8964" max="8964" width="4.28515625" style="270" customWidth="1"/>
    <col min="8965" max="8965" width="12.7109375" style="270" customWidth="1"/>
    <col min="8966" max="8966" width="2.7109375" style="270" customWidth="1"/>
    <col min="8967" max="8967" width="7.7109375" style="270" customWidth="1"/>
    <col min="8968" max="8968" width="5.85546875" style="270" customWidth="1"/>
    <col min="8969" max="8969" width="1.7109375" style="270" customWidth="1"/>
    <col min="8970" max="8970" width="10.7109375" style="270" customWidth="1"/>
    <col min="8971" max="8971" width="1.7109375" style="270" customWidth="1"/>
    <col min="8972" max="8972" width="10.7109375" style="270" customWidth="1"/>
    <col min="8973" max="8973" width="1.7109375" style="270" customWidth="1"/>
    <col min="8974" max="8974" width="10.7109375" style="270" customWidth="1"/>
    <col min="8975" max="8975" width="1.7109375" style="270" customWidth="1"/>
    <col min="8976" max="8976" width="10.7109375" style="270" customWidth="1"/>
    <col min="8977" max="8977" width="1.7109375" style="270" customWidth="1"/>
    <col min="8978" max="8978" width="9.140625" style="270"/>
    <col min="8979" max="8979" width="8.7109375" style="270" customWidth="1"/>
    <col min="8980" max="8980" width="0" style="270" hidden="1" customWidth="1"/>
    <col min="8981" max="8981" width="5.7109375" style="270" customWidth="1"/>
    <col min="8982" max="9216" width="9.140625" style="270"/>
    <col min="9217" max="9218" width="3.28515625" style="270" customWidth="1"/>
    <col min="9219" max="9219" width="4.7109375" style="270" customWidth="1"/>
    <col min="9220" max="9220" width="4.28515625" style="270" customWidth="1"/>
    <col min="9221" max="9221" width="12.7109375" style="270" customWidth="1"/>
    <col min="9222" max="9222" width="2.7109375" style="270" customWidth="1"/>
    <col min="9223" max="9223" width="7.7109375" style="270" customWidth="1"/>
    <col min="9224" max="9224" width="5.85546875" style="270" customWidth="1"/>
    <col min="9225" max="9225" width="1.7109375" style="270" customWidth="1"/>
    <col min="9226" max="9226" width="10.7109375" style="270" customWidth="1"/>
    <col min="9227" max="9227" width="1.7109375" style="270" customWidth="1"/>
    <col min="9228" max="9228" width="10.7109375" style="270" customWidth="1"/>
    <col min="9229" max="9229" width="1.7109375" style="270" customWidth="1"/>
    <col min="9230" max="9230" width="10.7109375" style="270" customWidth="1"/>
    <col min="9231" max="9231" width="1.7109375" style="270" customWidth="1"/>
    <col min="9232" max="9232" width="10.7109375" style="270" customWidth="1"/>
    <col min="9233" max="9233" width="1.7109375" style="270" customWidth="1"/>
    <col min="9234" max="9234" width="9.140625" style="270"/>
    <col min="9235" max="9235" width="8.7109375" style="270" customWidth="1"/>
    <col min="9236" max="9236" width="0" style="270" hidden="1" customWidth="1"/>
    <col min="9237" max="9237" width="5.7109375" style="270" customWidth="1"/>
    <col min="9238" max="9472" width="9.140625" style="270"/>
    <col min="9473" max="9474" width="3.28515625" style="270" customWidth="1"/>
    <col min="9475" max="9475" width="4.7109375" style="270" customWidth="1"/>
    <col min="9476" max="9476" width="4.28515625" style="270" customWidth="1"/>
    <col min="9477" max="9477" width="12.7109375" style="270" customWidth="1"/>
    <col min="9478" max="9478" width="2.7109375" style="270" customWidth="1"/>
    <col min="9479" max="9479" width="7.7109375" style="270" customWidth="1"/>
    <col min="9480" max="9480" width="5.85546875" style="270" customWidth="1"/>
    <col min="9481" max="9481" width="1.7109375" style="270" customWidth="1"/>
    <col min="9482" max="9482" width="10.7109375" style="270" customWidth="1"/>
    <col min="9483" max="9483" width="1.7109375" style="270" customWidth="1"/>
    <col min="9484" max="9484" width="10.7109375" style="270" customWidth="1"/>
    <col min="9485" max="9485" width="1.7109375" style="270" customWidth="1"/>
    <col min="9486" max="9486" width="10.7109375" style="270" customWidth="1"/>
    <col min="9487" max="9487" width="1.7109375" style="270" customWidth="1"/>
    <col min="9488" max="9488" width="10.7109375" style="270" customWidth="1"/>
    <col min="9489" max="9489" width="1.7109375" style="270" customWidth="1"/>
    <col min="9490" max="9490" width="9.140625" style="270"/>
    <col min="9491" max="9491" width="8.7109375" style="270" customWidth="1"/>
    <col min="9492" max="9492" width="0" style="270" hidden="1" customWidth="1"/>
    <col min="9493" max="9493" width="5.7109375" style="270" customWidth="1"/>
    <col min="9494" max="9728" width="9.140625" style="270"/>
    <col min="9729" max="9730" width="3.28515625" style="270" customWidth="1"/>
    <col min="9731" max="9731" width="4.7109375" style="270" customWidth="1"/>
    <col min="9732" max="9732" width="4.28515625" style="270" customWidth="1"/>
    <col min="9733" max="9733" width="12.7109375" style="270" customWidth="1"/>
    <col min="9734" max="9734" width="2.7109375" style="270" customWidth="1"/>
    <col min="9735" max="9735" width="7.7109375" style="270" customWidth="1"/>
    <col min="9736" max="9736" width="5.85546875" style="270" customWidth="1"/>
    <col min="9737" max="9737" width="1.7109375" style="270" customWidth="1"/>
    <col min="9738" max="9738" width="10.7109375" style="270" customWidth="1"/>
    <col min="9739" max="9739" width="1.7109375" style="270" customWidth="1"/>
    <col min="9740" max="9740" width="10.7109375" style="270" customWidth="1"/>
    <col min="9741" max="9741" width="1.7109375" style="270" customWidth="1"/>
    <col min="9742" max="9742" width="10.7109375" style="270" customWidth="1"/>
    <col min="9743" max="9743" width="1.7109375" style="270" customWidth="1"/>
    <col min="9744" max="9744" width="10.7109375" style="270" customWidth="1"/>
    <col min="9745" max="9745" width="1.7109375" style="270" customWidth="1"/>
    <col min="9746" max="9746" width="9.140625" style="270"/>
    <col min="9747" max="9747" width="8.7109375" style="270" customWidth="1"/>
    <col min="9748" max="9748" width="0" style="270" hidden="1" customWidth="1"/>
    <col min="9749" max="9749" width="5.7109375" style="270" customWidth="1"/>
    <col min="9750" max="9984" width="9.140625" style="270"/>
    <col min="9985" max="9986" width="3.28515625" style="270" customWidth="1"/>
    <col min="9987" max="9987" width="4.7109375" style="270" customWidth="1"/>
    <col min="9988" max="9988" width="4.28515625" style="270" customWidth="1"/>
    <col min="9989" max="9989" width="12.7109375" style="270" customWidth="1"/>
    <col min="9990" max="9990" width="2.7109375" style="270" customWidth="1"/>
    <col min="9991" max="9991" width="7.7109375" style="270" customWidth="1"/>
    <col min="9992" max="9992" width="5.85546875" style="270" customWidth="1"/>
    <col min="9993" max="9993" width="1.7109375" style="270" customWidth="1"/>
    <col min="9994" max="9994" width="10.7109375" style="270" customWidth="1"/>
    <col min="9995" max="9995" width="1.7109375" style="270" customWidth="1"/>
    <col min="9996" max="9996" width="10.7109375" style="270" customWidth="1"/>
    <col min="9997" max="9997" width="1.7109375" style="270" customWidth="1"/>
    <col min="9998" max="9998" width="10.7109375" style="270" customWidth="1"/>
    <col min="9999" max="9999" width="1.7109375" style="270" customWidth="1"/>
    <col min="10000" max="10000" width="10.7109375" style="270" customWidth="1"/>
    <col min="10001" max="10001" width="1.7109375" style="270" customWidth="1"/>
    <col min="10002" max="10002" width="9.140625" style="270"/>
    <col min="10003" max="10003" width="8.7109375" style="270" customWidth="1"/>
    <col min="10004" max="10004" width="0" style="270" hidden="1" customWidth="1"/>
    <col min="10005" max="10005" width="5.7109375" style="270" customWidth="1"/>
    <col min="10006" max="10240" width="9.140625" style="270"/>
    <col min="10241" max="10242" width="3.28515625" style="270" customWidth="1"/>
    <col min="10243" max="10243" width="4.7109375" style="270" customWidth="1"/>
    <col min="10244" max="10244" width="4.28515625" style="270" customWidth="1"/>
    <col min="10245" max="10245" width="12.7109375" style="270" customWidth="1"/>
    <col min="10246" max="10246" width="2.7109375" style="270" customWidth="1"/>
    <col min="10247" max="10247" width="7.7109375" style="270" customWidth="1"/>
    <col min="10248" max="10248" width="5.85546875" style="270" customWidth="1"/>
    <col min="10249" max="10249" width="1.7109375" style="270" customWidth="1"/>
    <col min="10250" max="10250" width="10.7109375" style="270" customWidth="1"/>
    <col min="10251" max="10251" width="1.7109375" style="270" customWidth="1"/>
    <col min="10252" max="10252" width="10.7109375" style="270" customWidth="1"/>
    <col min="10253" max="10253" width="1.7109375" style="270" customWidth="1"/>
    <col min="10254" max="10254" width="10.7109375" style="270" customWidth="1"/>
    <col min="10255" max="10255" width="1.7109375" style="270" customWidth="1"/>
    <col min="10256" max="10256" width="10.7109375" style="270" customWidth="1"/>
    <col min="10257" max="10257" width="1.7109375" style="270" customWidth="1"/>
    <col min="10258" max="10258" width="9.140625" style="270"/>
    <col min="10259" max="10259" width="8.7109375" style="270" customWidth="1"/>
    <col min="10260" max="10260" width="0" style="270" hidden="1" customWidth="1"/>
    <col min="10261" max="10261" width="5.7109375" style="270" customWidth="1"/>
    <col min="10262" max="10496" width="9.140625" style="270"/>
    <col min="10497" max="10498" width="3.28515625" style="270" customWidth="1"/>
    <col min="10499" max="10499" width="4.7109375" style="270" customWidth="1"/>
    <col min="10500" max="10500" width="4.28515625" style="270" customWidth="1"/>
    <col min="10501" max="10501" width="12.7109375" style="270" customWidth="1"/>
    <col min="10502" max="10502" width="2.7109375" style="270" customWidth="1"/>
    <col min="10503" max="10503" width="7.7109375" style="270" customWidth="1"/>
    <col min="10504" max="10504" width="5.85546875" style="270" customWidth="1"/>
    <col min="10505" max="10505" width="1.7109375" style="270" customWidth="1"/>
    <col min="10506" max="10506" width="10.7109375" style="270" customWidth="1"/>
    <col min="10507" max="10507" width="1.7109375" style="270" customWidth="1"/>
    <col min="10508" max="10508" width="10.7109375" style="270" customWidth="1"/>
    <col min="10509" max="10509" width="1.7109375" style="270" customWidth="1"/>
    <col min="10510" max="10510" width="10.7109375" style="270" customWidth="1"/>
    <col min="10511" max="10511" width="1.7109375" style="270" customWidth="1"/>
    <col min="10512" max="10512" width="10.7109375" style="270" customWidth="1"/>
    <col min="10513" max="10513" width="1.7109375" style="270" customWidth="1"/>
    <col min="10514" max="10514" width="9.140625" style="270"/>
    <col min="10515" max="10515" width="8.7109375" style="270" customWidth="1"/>
    <col min="10516" max="10516" width="0" style="270" hidden="1" customWidth="1"/>
    <col min="10517" max="10517" width="5.7109375" style="270" customWidth="1"/>
    <col min="10518" max="10752" width="9.140625" style="270"/>
    <col min="10753" max="10754" width="3.28515625" style="270" customWidth="1"/>
    <col min="10755" max="10755" width="4.7109375" style="270" customWidth="1"/>
    <col min="10756" max="10756" width="4.28515625" style="270" customWidth="1"/>
    <col min="10757" max="10757" width="12.7109375" style="270" customWidth="1"/>
    <col min="10758" max="10758" width="2.7109375" style="270" customWidth="1"/>
    <col min="10759" max="10759" width="7.7109375" style="270" customWidth="1"/>
    <col min="10760" max="10760" width="5.85546875" style="270" customWidth="1"/>
    <col min="10761" max="10761" width="1.7109375" style="270" customWidth="1"/>
    <col min="10762" max="10762" width="10.7109375" style="270" customWidth="1"/>
    <col min="10763" max="10763" width="1.7109375" style="270" customWidth="1"/>
    <col min="10764" max="10764" width="10.7109375" style="270" customWidth="1"/>
    <col min="10765" max="10765" width="1.7109375" style="270" customWidth="1"/>
    <col min="10766" max="10766" width="10.7109375" style="270" customWidth="1"/>
    <col min="10767" max="10767" width="1.7109375" style="270" customWidth="1"/>
    <col min="10768" max="10768" width="10.7109375" style="270" customWidth="1"/>
    <col min="10769" max="10769" width="1.7109375" style="270" customWidth="1"/>
    <col min="10770" max="10770" width="9.140625" style="270"/>
    <col min="10771" max="10771" width="8.7109375" style="270" customWidth="1"/>
    <col min="10772" max="10772" width="0" style="270" hidden="1" customWidth="1"/>
    <col min="10773" max="10773" width="5.7109375" style="270" customWidth="1"/>
    <col min="10774" max="11008" width="9.140625" style="270"/>
    <col min="11009" max="11010" width="3.28515625" style="270" customWidth="1"/>
    <col min="11011" max="11011" width="4.7109375" style="270" customWidth="1"/>
    <col min="11012" max="11012" width="4.28515625" style="270" customWidth="1"/>
    <col min="11013" max="11013" width="12.7109375" style="270" customWidth="1"/>
    <col min="11014" max="11014" width="2.7109375" style="270" customWidth="1"/>
    <col min="11015" max="11015" width="7.7109375" style="270" customWidth="1"/>
    <col min="11016" max="11016" width="5.85546875" style="270" customWidth="1"/>
    <col min="11017" max="11017" width="1.7109375" style="270" customWidth="1"/>
    <col min="11018" max="11018" width="10.7109375" style="270" customWidth="1"/>
    <col min="11019" max="11019" width="1.7109375" style="270" customWidth="1"/>
    <col min="11020" max="11020" width="10.7109375" style="270" customWidth="1"/>
    <col min="11021" max="11021" width="1.7109375" style="270" customWidth="1"/>
    <col min="11022" max="11022" width="10.7109375" style="270" customWidth="1"/>
    <col min="11023" max="11023" width="1.7109375" style="270" customWidth="1"/>
    <col min="11024" max="11024" width="10.7109375" style="270" customWidth="1"/>
    <col min="11025" max="11025" width="1.7109375" style="270" customWidth="1"/>
    <col min="11026" max="11026" width="9.140625" style="270"/>
    <col min="11027" max="11027" width="8.7109375" style="270" customWidth="1"/>
    <col min="11028" max="11028" width="0" style="270" hidden="1" customWidth="1"/>
    <col min="11029" max="11029" width="5.7109375" style="270" customWidth="1"/>
    <col min="11030" max="11264" width="9.140625" style="270"/>
    <col min="11265" max="11266" width="3.28515625" style="270" customWidth="1"/>
    <col min="11267" max="11267" width="4.7109375" style="270" customWidth="1"/>
    <col min="11268" max="11268" width="4.28515625" style="270" customWidth="1"/>
    <col min="11269" max="11269" width="12.7109375" style="270" customWidth="1"/>
    <col min="11270" max="11270" width="2.7109375" style="270" customWidth="1"/>
    <col min="11271" max="11271" width="7.7109375" style="270" customWidth="1"/>
    <col min="11272" max="11272" width="5.85546875" style="270" customWidth="1"/>
    <col min="11273" max="11273" width="1.7109375" style="270" customWidth="1"/>
    <col min="11274" max="11274" width="10.7109375" style="270" customWidth="1"/>
    <col min="11275" max="11275" width="1.7109375" style="270" customWidth="1"/>
    <col min="11276" max="11276" width="10.7109375" style="270" customWidth="1"/>
    <col min="11277" max="11277" width="1.7109375" style="270" customWidth="1"/>
    <col min="11278" max="11278" width="10.7109375" style="270" customWidth="1"/>
    <col min="11279" max="11279" width="1.7109375" style="270" customWidth="1"/>
    <col min="11280" max="11280" width="10.7109375" style="270" customWidth="1"/>
    <col min="11281" max="11281" width="1.7109375" style="270" customWidth="1"/>
    <col min="11282" max="11282" width="9.140625" style="270"/>
    <col min="11283" max="11283" width="8.7109375" style="270" customWidth="1"/>
    <col min="11284" max="11284" width="0" style="270" hidden="1" customWidth="1"/>
    <col min="11285" max="11285" width="5.7109375" style="270" customWidth="1"/>
    <col min="11286" max="11520" width="9.140625" style="270"/>
    <col min="11521" max="11522" width="3.28515625" style="270" customWidth="1"/>
    <col min="11523" max="11523" width="4.7109375" style="270" customWidth="1"/>
    <col min="11524" max="11524" width="4.28515625" style="270" customWidth="1"/>
    <col min="11525" max="11525" width="12.7109375" style="270" customWidth="1"/>
    <col min="11526" max="11526" width="2.7109375" style="270" customWidth="1"/>
    <col min="11527" max="11527" width="7.7109375" style="270" customWidth="1"/>
    <col min="11528" max="11528" width="5.85546875" style="270" customWidth="1"/>
    <col min="11529" max="11529" width="1.7109375" style="270" customWidth="1"/>
    <col min="11530" max="11530" width="10.7109375" style="270" customWidth="1"/>
    <col min="11531" max="11531" width="1.7109375" style="270" customWidth="1"/>
    <col min="11532" max="11532" width="10.7109375" style="270" customWidth="1"/>
    <col min="11533" max="11533" width="1.7109375" style="270" customWidth="1"/>
    <col min="11534" max="11534" width="10.7109375" style="270" customWidth="1"/>
    <col min="11535" max="11535" width="1.7109375" style="270" customWidth="1"/>
    <col min="11536" max="11536" width="10.7109375" style="270" customWidth="1"/>
    <col min="11537" max="11537" width="1.7109375" style="270" customWidth="1"/>
    <col min="11538" max="11538" width="9.140625" style="270"/>
    <col min="11539" max="11539" width="8.7109375" style="270" customWidth="1"/>
    <col min="11540" max="11540" width="0" style="270" hidden="1" customWidth="1"/>
    <col min="11541" max="11541" width="5.7109375" style="270" customWidth="1"/>
    <col min="11542" max="11776" width="9.140625" style="270"/>
    <col min="11777" max="11778" width="3.28515625" style="270" customWidth="1"/>
    <col min="11779" max="11779" width="4.7109375" style="270" customWidth="1"/>
    <col min="11780" max="11780" width="4.28515625" style="270" customWidth="1"/>
    <col min="11781" max="11781" width="12.7109375" style="270" customWidth="1"/>
    <col min="11782" max="11782" width="2.7109375" style="270" customWidth="1"/>
    <col min="11783" max="11783" width="7.7109375" style="270" customWidth="1"/>
    <col min="11784" max="11784" width="5.85546875" style="270" customWidth="1"/>
    <col min="11785" max="11785" width="1.7109375" style="270" customWidth="1"/>
    <col min="11786" max="11786" width="10.7109375" style="270" customWidth="1"/>
    <col min="11787" max="11787" width="1.7109375" style="270" customWidth="1"/>
    <col min="11788" max="11788" width="10.7109375" style="270" customWidth="1"/>
    <col min="11789" max="11789" width="1.7109375" style="270" customWidth="1"/>
    <col min="11790" max="11790" width="10.7109375" style="270" customWidth="1"/>
    <col min="11791" max="11791" width="1.7109375" style="270" customWidth="1"/>
    <col min="11792" max="11792" width="10.7109375" style="270" customWidth="1"/>
    <col min="11793" max="11793" width="1.7109375" style="270" customWidth="1"/>
    <col min="11794" max="11794" width="9.140625" style="270"/>
    <col min="11795" max="11795" width="8.7109375" style="270" customWidth="1"/>
    <col min="11796" max="11796" width="0" style="270" hidden="1" customWidth="1"/>
    <col min="11797" max="11797" width="5.7109375" style="270" customWidth="1"/>
    <col min="11798" max="12032" width="9.140625" style="270"/>
    <col min="12033" max="12034" width="3.28515625" style="270" customWidth="1"/>
    <col min="12035" max="12035" width="4.7109375" style="270" customWidth="1"/>
    <col min="12036" max="12036" width="4.28515625" style="270" customWidth="1"/>
    <col min="12037" max="12037" width="12.7109375" style="270" customWidth="1"/>
    <col min="12038" max="12038" width="2.7109375" style="270" customWidth="1"/>
    <col min="12039" max="12039" width="7.7109375" style="270" customWidth="1"/>
    <col min="12040" max="12040" width="5.85546875" style="270" customWidth="1"/>
    <col min="12041" max="12041" width="1.7109375" style="270" customWidth="1"/>
    <col min="12042" max="12042" width="10.7109375" style="270" customWidth="1"/>
    <col min="12043" max="12043" width="1.7109375" style="270" customWidth="1"/>
    <col min="12044" max="12044" width="10.7109375" style="270" customWidth="1"/>
    <col min="12045" max="12045" width="1.7109375" style="270" customWidth="1"/>
    <col min="12046" max="12046" width="10.7109375" style="270" customWidth="1"/>
    <col min="12047" max="12047" width="1.7109375" style="270" customWidth="1"/>
    <col min="12048" max="12048" width="10.7109375" style="270" customWidth="1"/>
    <col min="12049" max="12049" width="1.7109375" style="270" customWidth="1"/>
    <col min="12050" max="12050" width="9.140625" style="270"/>
    <col min="12051" max="12051" width="8.7109375" style="270" customWidth="1"/>
    <col min="12052" max="12052" width="0" style="270" hidden="1" customWidth="1"/>
    <col min="12053" max="12053" width="5.7109375" style="270" customWidth="1"/>
    <col min="12054" max="12288" width="9.140625" style="270"/>
    <col min="12289" max="12290" width="3.28515625" style="270" customWidth="1"/>
    <col min="12291" max="12291" width="4.7109375" style="270" customWidth="1"/>
    <col min="12292" max="12292" width="4.28515625" style="270" customWidth="1"/>
    <col min="12293" max="12293" width="12.7109375" style="270" customWidth="1"/>
    <col min="12294" max="12294" width="2.7109375" style="270" customWidth="1"/>
    <col min="12295" max="12295" width="7.7109375" style="270" customWidth="1"/>
    <col min="12296" max="12296" width="5.85546875" style="270" customWidth="1"/>
    <col min="12297" max="12297" width="1.7109375" style="270" customWidth="1"/>
    <col min="12298" max="12298" width="10.7109375" style="270" customWidth="1"/>
    <col min="12299" max="12299" width="1.7109375" style="270" customWidth="1"/>
    <col min="12300" max="12300" width="10.7109375" style="270" customWidth="1"/>
    <col min="12301" max="12301" width="1.7109375" style="270" customWidth="1"/>
    <col min="12302" max="12302" width="10.7109375" style="270" customWidth="1"/>
    <col min="12303" max="12303" width="1.7109375" style="270" customWidth="1"/>
    <col min="12304" max="12304" width="10.7109375" style="270" customWidth="1"/>
    <col min="12305" max="12305" width="1.7109375" style="270" customWidth="1"/>
    <col min="12306" max="12306" width="9.140625" style="270"/>
    <col min="12307" max="12307" width="8.7109375" style="270" customWidth="1"/>
    <col min="12308" max="12308" width="0" style="270" hidden="1" customWidth="1"/>
    <col min="12309" max="12309" width="5.7109375" style="270" customWidth="1"/>
    <col min="12310" max="12544" width="9.140625" style="270"/>
    <col min="12545" max="12546" width="3.28515625" style="270" customWidth="1"/>
    <col min="12547" max="12547" width="4.7109375" style="270" customWidth="1"/>
    <col min="12548" max="12548" width="4.28515625" style="270" customWidth="1"/>
    <col min="12549" max="12549" width="12.7109375" style="270" customWidth="1"/>
    <col min="12550" max="12550" width="2.7109375" style="270" customWidth="1"/>
    <col min="12551" max="12551" width="7.7109375" style="270" customWidth="1"/>
    <col min="12552" max="12552" width="5.85546875" style="270" customWidth="1"/>
    <col min="12553" max="12553" width="1.7109375" style="270" customWidth="1"/>
    <col min="12554" max="12554" width="10.7109375" style="270" customWidth="1"/>
    <col min="12555" max="12555" width="1.7109375" style="270" customWidth="1"/>
    <col min="12556" max="12556" width="10.7109375" style="270" customWidth="1"/>
    <col min="12557" max="12557" width="1.7109375" style="270" customWidth="1"/>
    <col min="12558" max="12558" width="10.7109375" style="270" customWidth="1"/>
    <col min="12559" max="12559" width="1.7109375" style="270" customWidth="1"/>
    <col min="12560" max="12560" width="10.7109375" style="270" customWidth="1"/>
    <col min="12561" max="12561" width="1.7109375" style="270" customWidth="1"/>
    <col min="12562" max="12562" width="9.140625" style="270"/>
    <col min="12563" max="12563" width="8.7109375" style="270" customWidth="1"/>
    <col min="12564" max="12564" width="0" style="270" hidden="1" customWidth="1"/>
    <col min="12565" max="12565" width="5.7109375" style="270" customWidth="1"/>
    <col min="12566" max="12800" width="9.140625" style="270"/>
    <col min="12801" max="12802" width="3.28515625" style="270" customWidth="1"/>
    <col min="12803" max="12803" width="4.7109375" style="270" customWidth="1"/>
    <col min="12804" max="12804" width="4.28515625" style="270" customWidth="1"/>
    <col min="12805" max="12805" width="12.7109375" style="270" customWidth="1"/>
    <col min="12806" max="12806" width="2.7109375" style="270" customWidth="1"/>
    <col min="12807" max="12807" width="7.7109375" style="270" customWidth="1"/>
    <col min="12808" max="12808" width="5.85546875" style="270" customWidth="1"/>
    <col min="12809" max="12809" width="1.7109375" style="270" customWidth="1"/>
    <col min="12810" max="12810" width="10.7109375" style="270" customWidth="1"/>
    <col min="12811" max="12811" width="1.7109375" style="270" customWidth="1"/>
    <col min="12812" max="12812" width="10.7109375" style="270" customWidth="1"/>
    <col min="12813" max="12813" width="1.7109375" style="270" customWidth="1"/>
    <col min="12814" max="12814" width="10.7109375" style="270" customWidth="1"/>
    <col min="12815" max="12815" width="1.7109375" style="270" customWidth="1"/>
    <col min="12816" max="12816" width="10.7109375" style="270" customWidth="1"/>
    <col min="12817" max="12817" width="1.7109375" style="270" customWidth="1"/>
    <col min="12818" max="12818" width="9.140625" style="270"/>
    <col min="12819" max="12819" width="8.7109375" style="270" customWidth="1"/>
    <col min="12820" max="12820" width="0" style="270" hidden="1" customWidth="1"/>
    <col min="12821" max="12821" width="5.7109375" style="270" customWidth="1"/>
    <col min="12822" max="13056" width="9.140625" style="270"/>
    <col min="13057" max="13058" width="3.28515625" style="270" customWidth="1"/>
    <col min="13059" max="13059" width="4.7109375" style="270" customWidth="1"/>
    <col min="13060" max="13060" width="4.28515625" style="270" customWidth="1"/>
    <col min="13061" max="13061" width="12.7109375" style="270" customWidth="1"/>
    <col min="13062" max="13062" width="2.7109375" style="270" customWidth="1"/>
    <col min="13063" max="13063" width="7.7109375" style="270" customWidth="1"/>
    <col min="13064" max="13064" width="5.85546875" style="270" customWidth="1"/>
    <col min="13065" max="13065" width="1.7109375" style="270" customWidth="1"/>
    <col min="13066" max="13066" width="10.7109375" style="270" customWidth="1"/>
    <col min="13067" max="13067" width="1.7109375" style="270" customWidth="1"/>
    <col min="13068" max="13068" width="10.7109375" style="270" customWidth="1"/>
    <col min="13069" max="13069" width="1.7109375" style="270" customWidth="1"/>
    <col min="13070" max="13070" width="10.7109375" style="270" customWidth="1"/>
    <col min="13071" max="13071" width="1.7109375" style="270" customWidth="1"/>
    <col min="13072" max="13072" width="10.7109375" style="270" customWidth="1"/>
    <col min="13073" max="13073" width="1.7109375" style="270" customWidth="1"/>
    <col min="13074" max="13074" width="9.140625" style="270"/>
    <col min="13075" max="13075" width="8.7109375" style="270" customWidth="1"/>
    <col min="13076" max="13076" width="0" style="270" hidden="1" customWidth="1"/>
    <col min="13077" max="13077" width="5.7109375" style="270" customWidth="1"/>
    <col min="13078" max="13312" width="9.140625" style="270"/>
    <col min="13313" max="13314" width="3.28515625" style="270" customWidth="1"/>
    <col min="13315" max="13315" width="4.7109375" style="270" customWidth="1"/>
    <col min="13316" max="13316" width="4.28515625" style="270" customWidth="1"/>
    <col min="13317" max="13317" width="12.7109375" style="270" customWidth="1"/>
    <col min="13318" max="13318" width="2.7109375" style="270" customWidth="1"/>
    <col min="13319" max="13319" width="7.7109375" style="270" customWidth="1"/>
    <col min="13320" max="13320" width="5.85546875" style="270" customWidth="1"/>
    <col min="13321" max="13321" width="1.7109375" style="270" customWidth="1"/>
    <col min="13322" max="13322" width="10.7109375" style="270" customWidth="1"/>
    <col min="13323" max="13323" width="1.7109375" style="270" customWidth="1"/>
    <col min="13324" max="13324" width="10.7109375" style="270" customWidth="1"/>
    <col min="13325" max="13325" width="1.7109375" style="270" customWidth="1"/>
    <col min="13326" max="13326" width="10.7109375" style="270" customWidth="1"/>
    <col min="13327" max="13327" width="1.7109375" style="270" customWidth="1"/>
    <col min="13328" max="13328" width="10.7109375" style="270" customWidth="1"/>
    <col min="13329" max="13329" width="1.7109375" style="270" customWidth="1"/>
    <col min="13330" max="13330" width="9.140625" style="270"/>
    <col min="13331" max="13331" width="8.7109375" style="270" customWidth="1"/>
    <col min="13332" max="13332" width="0" style="270" hidden="1" customWidth="1"/>
    <col min="13333" max="13333" width="5.7109375" style="270" customWidth="1"/>
    <col min="13334" max="13568" width="9.140625" style="270"/>
    <col min="13569" max="13570" width="3.28515625" style="270" customWidth="1"/>
    <col min="13571" max="13571" width="4.7109375" style="270" customWidth="1"/>
    <col min="13572" max="13572" width="4.28515625" style="270" customWidth="1"/>
    <col min="13573" max="13573" width="12.7109375" style="270" customWidth="1"/>
    <col min="13574" max="13574" width="2.7109375" style="270" customWidth="1"/>
    <col min="13575" max="13575" width="7.7109375" style="270" customWidth="1"/>
    <col min="13576" max="13576" width="5.85546875" style="270" customWidth="1"/>
    <col min="13577" max="13577" width="1.7109375" style="270" customWidth="1"/>
    <col min="13578" max="13578" width="10.7109375" style="270" customWidth="1"/>
    <col min="13579" max="13579" width="1.7109375" style="270" customWidth="1"/>
    <col min="13580" max="13580" width="10.7109375" style="270" customWidth="1"/>
    <col min="13581" max="13581" width="1.7109375" style="270" customWidth="1"/>
    <col min="13582" max="13582" width="10.7109375" style="270" customWidth="1"/>
    <col min="13583" max="13583" width="1.7109375" style="270" customWidth="1"/>
    <col min="13584" max="13584" width="10.7109375" style="270" customWidth="1"/>
    <col min="13585" max="13585" width="1.7109375" style="270" customWidth="1"/>
    <col min="13586" max="13586" width="9.140625" style="270"/>
    <col min="13587" max="13587" width="8.7109375" style="270" customWidth="1"/>
    <col min="13588" max="13588" width="0" style="270" hidden="1" customWidth="1"/>
    <col min="13589" max="13589" width="5.7109375" style="270" customWidth="1"/>
    <col min="13590" max="13824" width="9.140625" style="270"/>
    <col min="13825" max="13826" width="3.28515625" style="270" customWidth="1"/>
    <col min="13827" max="13827" width="4.7109375" style="270" customWidth="1"/>
    <col min="13828" max="13828" width="4.28515625" style="270" customWidth="1"/>
    <col min="13829" max="13829" width="12.7109375" style="270" customWidth="1"/>
    <col min="13830" max="13830" width="2.7109375" style="270" customWidth="1"/>
    <col min="13831" max="13831" width="7.7109375" style="270" customWidth="1"/>
    <col min="13832" max="13832" width="5.85546875" style="270" customWidth="1"/>
    <col min="13833" max="13833" width="1.7109375" style="270" customWidth="1"/>
    <col min="13834" max="13834" width="10.7109375" style="270" customWidth="1"/>
    <col min="13835" max="13835" width="1.7109375" style="270" customWidth="1"/>
    <col min="13836" max="13836" width="10.7109375" style="270" customWidth="1"/>
    <col min="13837" max="13837" width="1.7109375" style="270" customWidth="1"/>
    <col min="13838" max="13838" width="10.7109375" style="270" customWidth="1"/>
    <col min="13839" max="13839" width="1.7109375" style="270" customWidth="1"/>
    <col min="13840" max="13840" width="10.7109375" style="270" customWidth="1"/>
    <col min="13841" max="13841" width="1.7109375" style="270" customWidth="1"/>
    <col min="13842" max="13842" width="9.140625" style="270"/>
    <col min="13843" max="13843" width="8.7109375" style="270" customWidth="1"/>
    <col min="13844" max="13844" width="0" style="270" hidden="1" customWidth="1"/>
    <col min="13845" max="13845" width="5.7109375" style="270" customWidth="1"/>
    <col min="13846" max="14080" width="9.140625" style="270"/>
    <col min="14081" max="14082" width="3.28515625" style="270" customWidth="1"/>
    <col min="14083" max="14083" width="4.7109375" style="270" customWidth="1"/>
    <col min="14084" max="14084" width="4.28515625" style="270" customWidth="1"/>
    <col min="14085" max="14085" width="12.7109375" style="270" customWidth="1"/>
    <col min="14086" max="14086" width="2.7109375" style="270" customWidth="1"/>
    <col min="14087" max="14087" width="7.7109375" style="270" customWidth="1"/>
    <col min="14088" max="14088" width="5.85546875" style="270" customWidth="1"/>
    <col min="14089" max="14089" width="1.7109375" style="270" customWidth="1"/>
    <col min="14090" max="14090" width="10.7109375" style="270" customWidth="1"/>
    <col min="14091" max="14091" width="1.7109375" style="270" customWidth="1"/>
    <col min="14092" max="14092" width="10.7109375" style="270" customWidth="1"/>
    <col min="14093" max="14093" width="1.7109375" style="270" customWidth="1"/>
    <col min="14094" max="14094" width="10.7109375" style="270" customWidth="1"/>
    <col min="14095" max="14095" width="1.7109375" style="270" customWidth="1"/>
    <col min="14096" max="14096" width="10.7109375" style="270" customWidth="1"/>
    <col min="14097" max="14097" width="1.7109375" style="270" customWidth="1"/>
    <col min="14098" max="14098" width="9.140625" style="270"/>
    <col min="14099" max="14099" width="8.7109375" style="270" customWidth="1"/>
    <col min="14100" max="14100" width="0" style="270" hidden="1" customWidth="1"/>
    <col min="14101" max="14101" width="5.7109375" style="270" customWidth="1"/>
    <col min="14102" max="14336" width="9.140625" style="270"/>
    <col min="14337" max="14338" width="3.28515625" style="270" customWidth="1"/>
    <col min="14339" max="14339" width="4.7109375" style="270" customWidth="1"/>
    <col min="14340" max="14340" width="4.28515625" style="270" customWidth="1"/>
    <col min="14341" max="14341" width="12.7109375" style="270" customWidth="1"/>
    <col min="14342" max="14342" width="2.7109375" style="270" customWidth="1"/>
    <col min="14343" max="14343" width="7.7109375" style="270" customWidth="1"/>
    <col min="14344" max="14344" width="5.85546875" style="270" customWidth="1"/>
    <col min="14345" max="14345" width="1.7109375" style="270" customWidth="1"/>
    <col min="14346" max="14346" width="10.7109375" style="270" customWidth="1"/>
    <col min="14347" max="14347" width="1.7109375" style="270" customWidth="1"/>
    <col min="14348" max="14348" width="10.7109375" style="270" customWidth="1"/>
    <col min="14349" max="14349" width="1.7109375" style="270" customWidth="1"/>
    <col min="14350" max="14350" width="10.7109375" style="270" customWidth="1"/>
    <col min="14351" max="14351" width="1.7109375" style="270" customWidth="1"/>
    <col min="14352" max="14352" width="10.7109375" style="270" customWidth="1"/>
    <col min="14353" max="14353" width="1.7109375" style="270" customWidth="1"/>
    <col min="14354" max="14354" width="9.140625" style="270"/>
    <col min="14355" max="14355" width="8.7109375" style="270" customWidth="1"/>
    <col min="14356" max="14356" width="0" style="270" hidden="1" customWidth="1"/>
    <col min="14357" max="14357" width="5.7109375" style="270" customWidth="1"/>
    <col min="14358" max="14592" width="9.140625" style="270"/>
    <col min="14593" max="14594" width="3.28515625" style="270" customWidth="1"/>
    <col min="14595" max="14595" width="4.7109375" style="270" customWidth="1"/>
    <col min="14596" max="14596" width="4.28515625" style="270" customWidth="1"/>
    <col min="14597" max="14597" width="12.7109375" style="270" customWidth="1"/>
    <col min="14598" max="14598" width="2.7109375" style="270" customWidth="1"/>
    <col min="14599" max="14599" width="7.7109375" style="270" customWidth="1"/>
    <col min="14600" max="14600" width="5.85546875" style="270" customWidth="1"/>
    <col min="14601" max="14601" width="1.7109375" style="270" customWidth="1"/>
    <col min="14602" max="14602" width="10.7109375" style="270" customWidth="1"/>
    <col min="14603" max="14603" width="1.7109375" style="270" customWidth="1"/>
    <col min="14604" max="14604" width="10.7109375" style="270" customWidth="1"/>
    <col min="14605" max="14605" width="1.7109375" style="270" customWidth="1"/>
    <col min="14606" max="14606" width="10.7109375" style="270" customWidth="1"/>
    <col min="14607" max="14607" width="1.7109375" style="270" customWidth="1"/>
    <col min="14608" max="14608" width="10.7109375" style="270" customWidth="1"/>
    <col min="14609" max="14609" width="1.7109375" style="270" customWidth="1"/>
    <col min="14610" max="14610" width="9.140625" style="270"/>
    <col min="14611" max="14611" width="8.7109375" style="270" customWidth="1"/>
    <col min="14612" max="14612" width="0" style="270" hidden="1" customWidth="1"/>
    <col min="14613" max="14613" width="5.7109375" style="270" customWidth="1"/>
    <col min="14614" max="14848" width="9.140625" style="270"/>
    <col min="14849" max="14850" width="3.28515625" style="270" customWidth="1"/>
    <col min="14851" max="14851" width="4.7109375" style="270" customWidth="1"/>
    <col min="14852" max="14852" width="4.28515625" style="270" customWidth="1"/>
    <col min="14853" max="14853" width="12.7109375" style="270" customWidth="1"/>
    <col min="14854" max="14854" width="2.7109375" style="270" customWidth="1"/>
    <col min="14855" max="14855" width="7.7109375" style="270" customWidth="1"/>
    <col min="14856" max="14856" width="5.85546875" style="270" customWidth="1"/>
    <col min="14857" max="14857" width="1.7109375" style="270" customWidth="1"/>
    <col min="14858" max="14858" width="10.7109375" style="270" customWidth="1"/>
    <col min="14859" max="14859" width="1.7109375" style="270" customWidth="1"/>
    <col min="14860" max="14860" width="10.7109375" style="270" customWidth="1"/>
    <col min="14861" max="14861" width="1.7109375" style="270" customWidth="1"/>
    <col min="14862" max="14862" width="10.7109375" style="270" customWidth="1"/>
    <col min="14863" max="14863" width="1.7109375" style="270" customWidth="1"/>
    <col min="14864" max="14864" width="10.7109375" style="270" customWidth="1"/>
    <col min="14865" max="14865" width="1.7109375" style="270" customWidth="1"/>
    <col min="14866" max="14866" width="9.140625" style="270"/>
    <col min="14867" max="14867" width="8.7109375" style="270" customWidth="1"/>
    <col min="14868" max="14868" width="0" style="270" hidden="1" customWidth="1"/>
    <col min="14869" max="14869" width="5.7109375" style="270" customWidth="1"/>
    <col min="14870" max="15104" width="9.140625" style="270"/>
    <col min="15105" max="15106" width="3.28515625" style="270" customWidth="1"/>
    <col min="15107" max="15107" width="4.7109375" style="270" customWidth="1"/>
    <col min="15108" max="15108" width="4.28515625" style="270" customWidth="1"/>
    <col min="15109" max="15109" width="12.7109375" style="270" customWidth="1"/>
    <col min="15110" max="15110" width="2.7109375" style="270" customWidth="1"/>
    <col min="15111" max="15111" width="7.7109375" style="270" customWidth="1"/>
    <col min="15112" max="15112" width="5.85546875" style="270" customWidth="1"/>
    <col min="15113" max="15113" width="1.7109375" style="270" customWidth="1"/>
    <col min="15114" max="15114" width="10.7109375" style="270" customWidth="1"/>
    <col min="15115" max="15115" width="1.7109375" style="270" customWidth="1"/>
    <col min="15116" max="15116" width="10.7109375" style="270" customWidth="1"/>
    <col min="15117" max="15117" width="1.7109375" style="270" customWidth="1"/>
    <col min="15118" max="15118" width="10.7109375" style="270" customWidth="1"/>
    <col min="15119" max="15119" width="1.7109375" style="270" customWidth="1"/>
    <col min="15120" max="15120" width="10.7109375" style="270" customWidth="1"/>
    <col min="15121" max="15121" width="1.7109375" style="270" customWidth="1"/>
    <col min="15122" max="15122" width="9.140625" style="270"/>
    <col min="15123" max="15123" width="8.7109375" style="270" customWidth="1"/>
    <col min="15124" max="15124" width="0" style="270" hidden="1" customWidth="1"/>
    <col min="15125" max="15125" width="5.7109375" style="270" customWidth="1"/>
    <col min="15126" max="15360" width="9.140625" style="270"/>
    <col min="15361" max="15362" width="3.28515625" style="270" customWidth="1"/>
    <col min="15363" max="15363" width="4.7109375" style="270" customWidth="1"/>
    <col min="15364" max="15364" width="4.28515625" style="270" customWidth="1"/>
    <col min="15365" max="15365" width="12.7109375" style="270" customWidth="1"/>
    <col min="15366" max="15366" width="2.7109375" style="270" customWidth="1"/>
    <col min="15367" max="15367" width="7.7109375" style="270" customWidth="1"/>
    <col min="15368" max="15368" width="5.85546875" style="270" customWidth="1"/>
    <col min="15369" max="15369" width="1.7109375" style="270" customWidth="1"/>
    <col min="15370" max="15370" width="10.7109375" style="270" customWidth="1"/>
    <col min="15371" max="15371" width="1.7109375" style="270" customWidth="1"/>
    <col min="15372" max="15372" width="10.7109375" style="270" customWidth="1"/>
    <col min="15373" max="15373" width="1.7109375" style="270" customWidth="1"/>
    <col min="15374" max="15374" width="10.7109375" style="270" customWidth="1"/>
    <col min="15375" max="15375" width="1.7109375" style="270" customWidth="1"/>
    <col min="15376" max="15376" width="10.7109375" style="270" customWidth="1"/>
    <col min="15377" max="15377" width="1.7109375" style="270" customWidth="1"/>
    <col min="15378" max="15378" width="9.140625" style="270"/>
    <col min="15379" max="15379" width="8.7109375" style="270" customWidth="1"/>
    <col min="15380" max="15380" width="0" style="270" hidden="1" customWidth="1"/>
    <col min="15381" max="15381" width="5.7109375" style="270" customWidth="1"/>
    <col min="15382" max="15616" width="9.140625" style="270"/>
    <col min="15617" max="15618" width="3.28515625" style="270" customWidth="1"/>
    <col min="15619" max="15619" width="4.7109375" style="270" customWidth="1"/>
    <col min="15620" max="15620" width="4.28515625" style="270" customWidth="1"/>
    <col min="15621" max="15621" width="12.7109375" style="270" customWidth="1"/>
    <col min="15622" max="15622" width="2.7109375" style="270" customWidth="1"/>
    <col min="15623" max="15623" width="7.7109375" style="270" customWidth="1"/>
    <col min="15624" max="15624" width="5.85546875" style="270" customWidth="1"/>
    <col min="15625" max="15625" width="1.7109375" style="270" customWidth="1"/>
    <col min="15626" max="15626" width="10.7109375" style="270" customWidth="1"/>
    <col min="15627" max="15627" width="1.7109375" style="270" customWidth="1"/>
    <col min="15628" max="15628" width="10.7109375" style="270" customWidth="1"/>
    <col min="15629" max="15629" width="1.7109375" style="270" customWidth="1"/>
    <col min="15630" max="15630" width="10.7109375" style="270" customWidth="1"/>
    <col min="15631" max="15631" width="1.7109375" style="270" customWidth="1"/>
    <col min="15632" max="15632" width="10.7109375" style="270" customWidth="1"/>
    <col min="15633" max="15633" width="1.7109375" style="270" customWidth="1"/>
    <col min="15634" max="15634" width="9.140625" style="270"/>
    <col min="15635" max="15635" width="8.7109375" style="270" customWidth="1"/>
    <col min="15636" max="15636" width="0" style="270" hidden="1" customWidth="1"/>
    <col min="15637" max="15637" width="5.7109375" style="270" customWidth="1"/>
    <col min="15638" max="15872" width="9.140625" style="270"/>
    <col min="15873" max="15874" width="3.28515625" style="270" customWidth="1"/>
    <col min="15875" max="15875" width="4.7109375" style="270" customWidth="1"/>
    <col min="15876" max="15876" width="4.28515625" style="270" customWidth="1"/>
    <col min="15877" max="15877" width="12.7109375" style="270" customWidth="1"/>
    <col min="15878" max="15878" width="2.7109375" style="270" customWidth="1"/>
    <col min="15879" max="15879" width="7.7109375" style="270" customWidth="1"/>
    <col min="15880" max="15880" width="5.85546875" style="270" customWidth="1"/>
    <col min="15881" max="15881" width="1.7109375" style="270" customWidth="1"/>
    <col min="15882" max="15882" width="10.7109375" style="270" customWidth="1"/>
    <col min="15883" max="15883" width="1.7109375" style="270" customWidth="1"/>
    <col min="15884" max="15884" width="10.7109375" style="270" customWidth="1"/>
    <col min="15885" max="15885" width="1.7109375" style="270" customWidth="1"/>
    <col min="15886" max="15886" width="10.7109375" style="270" customWidth="1"/>
    <col min="15887" max="15887" width="1.7109375" style="270" customWidth="1"/>
    <col min="15888" max="15888" width="10.7109375" style="270" customWidth="1"/>
    <col min="15889" max="15889" width="1.7109375" style="270" customWidth="1"/>
    <col min="15890" max="15890" width="9.140625" style="270"/>
    <col min="15891" max="15891" width="8.7109375" style="270" customWidth="1"/>
    <col min="15892" max="15892" width="0" style="270" hidden="1" customWidth="1"/>
    <col min="15893" max="15893" width="5.7109375" style="270" customWidth="1"/>
    <col min="15894" max="16128" width="9.140625" style="270"/>
    <col min="16129" max="16130" width="3.28515625" style="270" customWidth="1"/>
    <col min="16131" max="16131" width="4.7109375" style="270" customWidth="1"/>
    <col min="16132" max="16132" width="4.28515625" style="270" customWidth="1"/>
    <col min="16133" max="16133" width="12.7109375" style="270" customWidth="1"/>
    <col min="16134" max="16134" width="2.7109375" style="270" customWidth="1"/>
    <col min="16135" max="16135" width="7.7109375" style="270" customWidth="1"/>
    <col min="16136" max="16136" width="5.85546875" style="270" customWidth="1"/>
    <col min="16137" max="16137" width="1.7109375" style="270" customWidth="1"/>
    <col min="16138" max="16138" width="10.7109375" style="270" customWidth="1"/>
    <col min="16139" max="16139" width="1.7109375" style="270" customWidth="1"/>
    <col min="16140" max="16140" width="10.7109375" style="270" customWidth="1"/>
    <col min="16141" max="16141" width="1.7109375" style="270" customWidth="1"/>
    <col min="16142" max="16142" width="10.7109375" style="270" customWidth="1"/>
    <col min="16143" max="16143" width="1.7109375" style="270" customWidth="1"/>
    <col min="16144" max="16144" width="10.7109375" style="270" customWidth="1"/>
    <col min="16145" max="16145" width="1.7109375" style="270" customWidth="1"/>
    <col min="16146" max="16146" width="9.140625" style="270"/>
    <col min="16147" max="16147" width="8.7109375" style="270" customWidth="1"/>
    <col min="16148" max="16148" width="0" style="270" hidden="1" customWidth="1"/>
    <col min="16149" max="16149" width="5.7109375" style="270" customWidth="1"/>
    <col min="16150" max="16384" width="9.140625" style="270"/>
  </cols>
  <sheetData>
    <row r="1" spans="1:20" s="141" customFormat="1" ht="29.25" customHeight="1">
      <c r="A1" s="138" t="str">
        <f>'[1]Week SetUp'!$A$6</f>
        <v>National Open C'ships 2013</v>
      </c>
      <c r="B1" s="273"/>
      <c r="I1" s="274"/>
      <c r="K1" s="275"/>
      <c r="L1" s="276"/>
      <c r="M1" s="274"/>
      <c r="N1" s="274"/>
      <c r="O1" s="274"/>
      <c r="Q1" s="274"/>
    </row>
    <row r="2" spans="1:20" s="149" customFormat="1" ht="23.25" customHeight="1">
      <c r="A2" s="144"/>
      <c r="B2" s="144"/>
      <c r="C2" s="144"/>
      <c r="D2" s="144"/>
      <c r="E2" s="277" t="s">
        <v>53</v>
      </c>
      <c r="F2" s="146"/>
      <c r="I2" s="272"/>
      <c r="J2" s="275" t="s">
        <v>47</v>
      </c>
      <c r="K2" s="275"/>
      <c r="L2" s="275"/>
      <c r="M2" s="272"/>
      <c r="O2" s="272"/>
      <c r="Q2" s="272"/>
    </row>
    <row r="3" spans="1:20" s="154" customFormat="1" ht="10.5" customHeight="1">
      <c r="A3" s="278" t="s">
        <v>3</v>
      </c>
      <c r="B3" s="278"/>
      <c r="C3" s="278"/>
      <c r="D3" s="278"/>
      <c r="E3" s="278"/>
      <c r="F3" s="278" t="s">
        <v>4</v>
      </c>
      <c r="G3" s="278"/>
      <c r="H3" s="278"/>
      <c r="I3" s="279"/>
      <c r="J3" s="152"/>
      <c r="K3" s="151"/>
      <c r="L3" s="280"/>
      <c r="M3" s="279"/>
      <c r="N3" s="278"/>
      <c r="O3" s="279"/>
      <c r="P3" s="278"/>
      <c r="Q3" s="281" t="s">
        <v>5</v>
      </c>
    </row>
    <row r="4" spans="1:20" s="161" customFormat="1" ht="11.25" customHeight="1" thickBot="1">
      <c r="A4" s="568">
        <f>'[1]Week SetUp'!$A$10</f>
        <v>41454</v>
      </c>
      <c r="B4" s="568"/>
      <c r="C4" s="568"/>
      <c r="D4" s="282"/>
      <c r="E4" s="282"/>
      <c r="F4" s="155" t="str">
        <f>'[1]Week SetUp'!$C$10</f>
        <v>Port of Spain, TRI</v>
      </c>
      <c r="G4" s="283"/>
      <c r="H4" s="282"/>
      <c r="I4" s="284"/>
      <c r="J4" s="158">
        <f>'[1]Week SetUp'!$D$10</f>
        <v>0</v>
      </c>
      <c r="K4" s="157"/>
      <c r="L4" s="285">
        <f>'[1]Week SetUp'!$A$12</f>
        <v>0</v>
      </c>
      <c r="M4" s="284"/>
      <c r="N4" s="282"/>
      <c r="O4" s="284"/>
      <c r="P4" s="282"/>
      <c r="Q4" s="160" t="str">
        <f>'[1]Week SetUp'!$E$10</f>
        <v>Edwin Chu For</v>
      </c>
    </row>
    <row r="5" spans="1:20" s="154" customFormat="1" ht="9">
      <c r="A5" s="286"/>
      <c r="B5" s="287" t="s">
        <v>6</v>
      </c>
      <c r="C5" s="287" t="str">
        <f>IF(OR(F2="Week 3",F2="Masters"),"CP","Rank")</f>
        <v>Rank</v>
      </c>
      <c r="D5" s="287" t="s">
        <v>8</v>
      </c>
      <c r="E5" s="288" t="s">
        <v>9</v>
      </c>
      <c r="F5" s="288" t="s">
        <v>10</v>
      </c>
      <c r="G5" s="288"/>
      <c r="H5" s="288" t="s">
        <v>11</v>
      </c>
      <c r="I5" s="288"/>
      <c r="J5" s="287" t="s">
        <v>12</v>
      </c>
      <c r="K5" s="289"/>
      <c r="L5" s="287" t="s">
        <v>14</v>
      </c>
      <c r="M5" s="289"/>
      <c r="N5" s="287" t="s">
        <v>15</v>
      </c>
      <c r="O5" s="289"/>
      <c r="P5" s="287" t="s">
        <v>49</v>
      </c>
      <c r="Q5" s="290"/>
    </row>
    <row r="6" spans="1:20" s="154" customFormat="1" ht="3.75" customHeight="1" thickBot="1">
      <c r="A6" s="291"/>
      <c r="B6" s="169"/>
      <c r="C6" s="169"/>
      <c r="D6" s="169"/>
      <c r="E6" s="292"/>
      <c r="F6" s="292"/>
      <c r="G6" s="185"/>
      <c r="H6" s="292"/>
      <c r="I6" s="293"/>
      <c r="J6" s="169"/>
      <c r="K6" s="293"/>
      <c r="L6" s="169"/>
      <c r="M6" s="293"/>
      <c r="N6" s="169"/>
      <c r="O6" s="293"/>
      <c r="P6" s="169"/>
      <c r="Q6" s="294"/>
    </row>
    <row r="7" spans="1:20" s="185" customFormat="1" ht="10.5" customHeight="1">
      <c r="A7" s="295">
        <v>1</v>
      </c>
      <c r="B7" s="175">
        <f>IF($D7="","",VLOOKUP($D7,'[1]Ladies Do Main Draw Prep'!$A$7:$V$23,20))</f>
        <v>0</v>
      </c>
      <c r="C7" s="175">
        <f>IF($D7="","",VLOOKUP($D7,'[1]Ladies Do Main Draw Prep'!$A$7:$V$23,21))</f>
        <v>0</v>
      </c>
      <c r="D7" s="176">
        <v>1</v>
      </c>
      <c r="E7" s="177" t="str">
        <f>UPPER(IF($D7="","",VLOOKUP($D7,'[1]Ladies Do Main Draw Prep'!$A$7:$V$23,2)))</f>
        <v>ALCALA</v>
      </c>
      <c r="F7" s="177" t="str">
        <f>IF($D7="","",VLOOKUP($D7,'[1]Ladies Do Main Draw Prep'!$A$7:$V$23,3))</f>
        <v>LEAH</v>
      </c>
      <c r="G7" s="296"/>
      <c r="H7" s="177">
        <f>IF($D7="","",VLOOKUP($D7,'[1]Ladies Do Main Draw Prep'!$A$7:$V$23,4))</f>
        <v>0</v>
      </c>
      <c r="I7" s="297"/>
      <c r="J7" s="298"/>
      <c r="K7" s="299"/>
      <c r="L7" s="298"/>
      <c r="M7" s="299"/>
      <c r="N7" s="298"/>
      <c r="O7" s="299"/>
      <c r="P7" s="298"/>
      <c r="Q7" s="181"/>
      <c r="R7" s="184"/>
      <c r="T7" s="186" t="str">
        <f>'[1]SetUp Officials'!P21</f>
        <v>Umpire</v>
      </c>
    </row>
    <row r="8" spans="1:20" s="185" customFormat="1" ht="9.6" customHeight="1">
      <c r="A8" s="300"/>
      <c r="B8" s="188"/>
      <c r="C8" s="188"/>
      <c r="D8" s="188"/>
      <c r="E8" s="177" t="str">
        <f>UPPER(IF($D7="","",VLOOKUP($D7,'[1]Ladies Do Main Draw Prep'!$A$7:$V$23,7)))</f>
        <v>SELLIER</v>
      </c>
      <c r="F8" s="177" t="str">
        <f>IF($D7="","",VLOOKUP($D7,'[1]Ladies Do Main Draw Prep'!$A$7:$V$23,8))</f>
        <v>TREVINE</v>
      </c>
      <c r="G8" s="296"/>
      <c r="H8" s="177">
        <f>IF($D7="","",VLOOKUP($D7,'[1]Ladies Do Main Draw Prep'!$A$7:$V$23,9))</f>
        <v>0</v>
      </c>
      <c r="I8" s="301"/>
      <c r="J8" s="302" t="str">
        <f>IF(I8="a",E7,IF(I8="b",E9,""))</f>
        <v/>
      </c>
      <c r="K8" s="299"/>
      <c r="L8" s="298"/>
      <c r="M8" s="299"/>
      <c r="N8" s="298"/>
      <c r="O8" s="299"/>
      <c r="P8" s="298"/>
      <c r="Q8" s="181"/>
      <c r="R8" s="184"/>
      <c r="T8" s="193" t="str">
        <f>'[1]SetUp Officials'!P22</f>
        <v/>
      </c>
    </row>
    <row r="9" spans="1:20" s="185" customFormat="1" ht="9.6" customHeight="1">
      <c r="A9" s="300"/>
      <c r="B9" s="188"/>
      <c r="C9" s="188"/>
      <c r="D9" s="188"/>
      <c r="E9" s="298"/>
      <c r="F9" s="298"/>
      <c r="H9" s="298"/>
      <c r="I9" s="303"/>
      <c r="J9" s="304" t="str">
        <f>UPPER(IF(OR(I10="a",I10="as"),E7,IF(OR(I10="b",I10="bs"),E11,)))</f>
        <v>ALCALA</v>
      </c>
      <c r="K9" s="305"/>
      <c r="L9" s="298"/>
      <c r="M9" s="299"/>
      <c r="N9" s="298"/>
      <c r="O9" s="299"/>
      <c r="P9" s="298"/>
      <c r="Q9" s="181"/>
      <c r="R9" s="184"/>
      <c r="T9" s="193" t="str">
        <f>'[1]SetUp Officials'!P23</f>
        <v/>
      </c>
    </row>
    <row r="10" spans="1:20" s="185" customFormat="1" ht="9.6" customHeight="1">
      <c r="A10" s="300"/>
      <c r="B10" s="188"/>
      <c r="C10" s="188"/>
      <c r="D10" s="188"/>
      <c r="E10" s="298"/>
      <c r="F10" s="298"/>
      <c r="H10" s="190" t="s">
        <v>16</v>
      </c>
      <c r="I10" s="198" t="s">
        <v>42</v>
      </c>
      <c r="J10" s="306" t="str">
        <f>UPPER(IF(OR(I10="a",I10="as"),E8,IF(OR(I10="b",I10="bs"),E12,)))</f>
        <v>SELLIER</v>
      </c>
      <c r="K10" s="307"/>
      <c r="L10" s="298"/>
      <c r="M10" s="299"/>
      <c r="N10" s="298"/>
      <c r="O10" s="299"/>
      <c r="P10" s="298"/>
      <c r="Q10" s="181"/>
      <c r="R10" s="184"/>
      <c r="T10" s="193" t="str">
        <f>'[1]SetUp Officials'!P24</f>
        <v/>
      </c>
    </row>
    <row r="11" spans="1:20" s="185" customFormat="1" ht="9.6" customHeight="1">
      <c r="A11" s="300">
        <v>2</v>
      </c>
      <c r="B11" s="175">
        <f>IF($D11="","",VLOOKUP($D11,'[1]Ladies Do Main Draw Prep'!$A$7:$V$23,20))</f>
        <v>0</v>
      </c>
      <c r="C11" s="175">
        <f>IF($D11="","",VLOOKUP($D11,'[1]Ladies Do Main Draw Prep'!$A$7:$V$23,21))</f>
        <v>0</v>
      </c>
      <c r="D11" s="176">
        <v>8</v>
      </c>
      <c r="E11" s="175" t="str">
        <f>UPPER(IF($D11="","",VLOOKUP($D11,'[1]Ladies Do Main Draw Prep'!$A$7:$V$23,2)))</f>
        <v>BYE</v>
      </c>
      <c r="F11" s="175">
        <f>IF($D11="","",VLOOKUP($D11,'[1]Ladies Do Main Draw Prep'!$A$7:$V$23,3))</f>
        <v>0</v>
      </c>
      <c r="G11" s="308"/>
      <c r="H11" s="175">
        <f>IF($D11="","",VLOOKUP($D11,'[1]Ladies Do Main Draw Prep'!$A$7:$V$23,4))</f>
        <v>0</v>
      </c>
      <c r="I11" s="309"/>
      <c r="J11" s="298"/>
      <c r="K11" s="310"/>
      <c r="L11" s="311"/>
      <c r="M11" s="305"/>
      <c r="N11" s="298"/>
      <c r="O11" s="299"/>
      <c r="P11" s="298"/>
      <c r="Q11" s="181"/>
      <c r="R11" s="184"/>
      <c r="T11" s="193" t="str">
        <f>'[1]SetUp Officials'!P25</f>
        <v/>
      </c>
    </row>
    <row r="12" spans="1:20" s="185" customFormat="1" ht="9.6" customHeight="1">
      <c r="A12" s="300"/>
      <c r="B12" s="188"/>
      <c r="C12" s="188"/>
      <c r="D12" s="188"/>
      <c r="E12" s="175" t="str">
        <f>UPPER(IF($D11="","",VLOOKUP($D11,'[1]Ladies Do Main Draw Prep'!$A$7:$V$23,7)))</f>
        <v>BYE</v>
      </c>
      <c r="F12" s="175">
        <f>IF($D11="","",VLOOKUP($D11,'[1]Ladies Do Main Draw Prep'!$A$7:$V$23,8))</f>
        <v>0</v>
      </c>
      <c r="G12" s="308"/>
      <c r="H12" s="175">
        <f>IF($D11="","",VLOOKUP($D11,'[1]Ladies Do Main Draw Prep'!$A$7:$V$23,9))</f>
        <v>0</v>
      </c>
      <c r="I12" s="301"/>
      <c r="J12" s="298"/>
      <c r="K12" s="310"/>
      <c r="L12" s="312"/>
      <c r="M12" s="313"/>
      <c r="N12" s="298"/>
      <c r="O12" s="299"/>
      <c r="P12" s="298"/>
      <c r="Q12" s="181"/>
      <c r="R12" s="184"/>
      <c r="T12" s="193" t="str">
        <f>'[1]SetUp Officials'!P26</f>
        <v/>
      </c>
    </row>
    <row r="13" spans="1:20" s="185" customFormat="1" ht="9.6" customHeight="1">
      <c r="A13" s="300"/>
      <c r="B13" s="188"/>
      <c r="C13" s="188"/>
      <c r="D13" s="196"/>
      <c r="E13" s="298"/>
      <c r="F13" s="298"/>
      <c r="H13" s="298"/>
      <c r="I13" s="314"/>
      <c r="J13" s="298"/>
      <c r="K13" s="303"/>
      <c r="L13" s="304" t="str">
        <f>UPPER(IF(OR(K14="a",K14="as"),J9,IF(OR(K14="b",K14="bs"),J17,)))</f>
        <v/>
      </c>
      <c r="M13" s="299"/>
      <c r="N13" s="298"/>
      <c r="O13" s="299"/>
      <c r="P13" s="298"/>
      <c r="Q13" s="181"/>
      <c r="R13" s="184"/>
      <c r="T13" s="193" t="str">
        <f>'[1]SetUp Officials'!P27</f>
        <v/>
      </c>
    </row>
    <row r="14" spans="1:20" s="185" customFormat="1" ht="9.6" customHeight="1">
      <c r="A14" s="300"/>
      <c r="B14" s="188"/>
      <c r="C14" s="188"/>
      <c r="D14" s="196"/>
      <c r="E14" s="298"/>
      <c r="F14" s="298"/>
      <c r="H14" s="298"/>
      <c r="I14" s="314"/>
      <c r="J14" s="190" t="s">
        <v>16</v>
      </c>
      <c r="K14" s="198"/>
      <c r="L14" s="306" t="str">
        <f>UPPER(IF(OR(K14="a",K14="as"),J10,IF(OR(K14="b",K14="bs"),J18,)))</f>
        <v/>
      </c>
      <c r="M14" s="307"/>
      <c r="N14" s="298"/>
      <c r="O14" s="299"/>
      <c r="P14" s="298"/>
      <c r="Q14" s="181"/>
      <c r="R14" s="184"/>
      <c r="T14" s="193" t="str">
        <f>'[1]SetUp Officials'!P28</f>
        <v/>
      </c>
    </row>
    <row r="15" spans="1:20" s="185" customFormat="1" ht="9.6" customHeight="1">
      <c r="A15" s="300">
        <v>3</v>
      </c>
      <c r="B15" s="175">
        <f>IF($D15="","",VLOOKUP($D15,'[1]Ladies Do Main Draw Prep'!$A$7:$V$23,20))</f>
        <v>0</v>
      </c>
      <c r="C15" s="175">
        <f>IF($D15="","",VLOOKUP($D15,'[1]Ladies Do Main Draw Prep'!$A$7:$V$23,21))</f>
        <v>0</v>
      </c>
      <c r="D15" s="176">
        <v>3</v>
      </c>
      <c r="E15" s="175" t="str">
        <f>UPPER(IF($D15="","",VLOOKUP($D15,'[1]Ladies Do Main Draw Prep'!$A$7:$V$23,2)))</f>
        <v>ARJOON</v>
      </c>
      <c r="F15" s="175" t="str">
        <f>IF($D15="","",VLOOKUP($D15,'[1]Ladies Do Main Draw Prep'!$A$7:$V$23,3))</f>
        <v>SHERISSE</v>
      </c>
      <c r="G15" s="308"/>
      <c r="H15" s="175">
        <f>IF($D15="","",VLOOKUP($D15,'[1]Ladies Do Main Draw Prep'!$A$7:$V$23,4))</f>
        <v>0</v>
      </c>
      <c r="I15" s="297"/>
      <c r="J15" s="298"/>
      <c r="K15" s="310"/>
      <c r="L15" s="298"/>
      <c r="M15" s="310"/>
      <c r="N15" s="311"/>
      <c r="O15" s="299"/>
      <c r="P15" s="298"/>
      <c r="Q15" s="181"/>
      <c r="R15" s="184"/>
      <c r="T15" s="193" t="str">
        <f>'[1]SetUp Officials'!P29</f>
        <v/>
      </c>
    </row>
    <row r="16" spans="1:20" s="185" customFormat="1" ht="9.6" customHeight="1" thickBot="1">
      <c r="A16" s="300"/>
      <c r="B16" s="188"/>
      <c r="C16" s="188"/>
      <c r="D16" s="188"/>
      <c r="E16" s="175" t="str">
        <f>UPPER(IF($D15="","",VLOOKUP($D15,'[1]Ladies Do Main Draw Prep'!$A$7:$V$23,7)))</f>
        <v>MOHAMMED</v>
      </c>
      <c r="F16" s="175" t="str">
        <f>IF($D15="","",VLOOKUP($D15,'[1]Ladies Do Main Draw Prep'!$A$7:$V$23,8))</f>
        <v>FARISHA</v>
      </c>
      <c r="G16" s="308"/>
      <c r="H16" s="175">
        <f>IF($D15="","",VLOOKUP($D15,'[1]Ladies Do Main Draw Prep'!$A$7:$V$23,9))</f>
        <v>0</v>
      </c>
      <c r="I16" s="301"/>
      <c r="J16" s="302" t="str">
        <f>IF(I16="a",E15,IF(I16="b",E17,""))</f>
        <v/>
      </c>
      <c r="K16" s="310"/>
      <c r="L16" s="298"/>
      <c r="M16" s="310"/>
      <c r="N16" s="298"/>
      <c r="O16" s="299"/>
      <c r="P16" s="298"/>
      <c r="Q16" s="181"/>
      <c r="R16" s="184"/>
      <c r="T16" s="208" t="str">
        <f>'[1]SetUp Officials'!P30</f>
        <v>None</v>
      </c>
    </row>
    <row r="17" spans="1:18" s="185" customFormat="1" ht="9.6" customHeight="1">
      <c r="A17" s="300"/>
      <c r="B17" s="188"/>
      <c r="C17" s="188"/>
      <c r="D17" s="196"/>
      <c r="E17" s="298"/>
      <c r="F17" s="298"/>
      <c r="H17" s="298"/>
      <c r="I17" s="303"/>
      <c r="J17" s="304" t="str">
        <f>UPPER(IF(OR(I18="a",I18="as"),E15,IF(OR(I18="b",I18="bs"),E19,)))</f>
        <v/>
      </c>
      <c r="K17" s="315"/>
      <c r="L17" s="298"/>
      <c r="M17" s="310"/>
      <c r="N17" s="298"/>
      <c r="O17" s="299"/>
      <c r="P17" s="298"/>
      <c r="Q17" s="181"/>
      <c r="R17" s="184"/>
    </row>
    <row r="18" spans="1:18" s="185" customFormat="1" ht="9.6" customHeight="1">
      <c r="A18" s="300"/>
      <c r="B18" s="188"/>
      <c r="C18" s="188"/>
      <c r="D18" s="196"/>
      <c r="E18" s="298"/>
      <c r="F18" s="298"/>
      <c r="H18" s="190" t="s">
        <v>16</v>
      </c>
      <c r="I18" s="198"/>
      <c r="J18" s="306" t="str">
        <f>UPPER(IF(OR(I18="a",I18="as"),E16,IF(OR(I18="b",I18="bs"),E20,)))</f>
        <v/>
      </c>
      <c r="K18" s="301"/>
      <c r="L18" s="298"/>
      <c r="M18" s="310"/>
      <c r="N18" s="298"/>
      <c r="O18" s="299"/>
      <c r="P18" s="298"/>
      <c r="Q18" s="181"/>
      <c r="R18" s="184"/>
    </row>
    <row r="19" spans="1:18" s="185" customFormat="1" ht="9.6" customHeight="1">
      <c r="A19" s="300">
        <v>4</v>
      </c>
      <c r="B19" s="175">
        <f>IF($D19="","",VLOOKUP($D19,'[1]Ladies Do Main Draw Prep'!$A$7:$V$23,20))</f>
        <v>0</v>
      </c>
      <c r="C19" s="175">
        <f>IF($D19="","",VLOOKUP($D19,'[1]Ladies Do Main Draw Prep'!$A$7:$V$23,21))</f>
        <v>0</v>
      </c>
      <c r="D19" s="176">
        <v>4</v>
      </c>
      <c r="E19" s="175" t="str">
        <f>UPPER(IF($D19="","",VLOOKUP($D19,'[1]Ladies Do Main Draw Prep'!$A$7:$V$23,2)))</f>
        <v>MARAJ</v>
      </c>
      <c r="F19" s="175" t="str">
        <f>IF($D19="","",VLOOKUP($D19,'[1]Ladies Do Main Draw Prep'!$A$7:$V$23,3))</f>
        <v>NALINI</v>
      </c>
      <c r="G19" s="308"/>
      <c r="H19" s="175">
        <f>IF($D19="","",VLOOKUP($D19,'[1]Ladies Do Main Draw Prep'!$A$7:$V$23,4))</f>
        <v>0</v>
      </c>
      <c r="I19" s="309"/>
      <c r="J19" s="298"/>
      <c r="K19" s="299"/>
      <c r="L19" s="311"/>
      <c r="M19" s="315"/>
      <c r="N19" s="298"/>
      <c r="O19" s="299"/>
      <c r="P19" s="298"/>
      <c r="Q19" s="181"/>
      <c r="R19" s="184"/>
    </row>
    <row r="20" spans="1:18" s="185" customFormat="1" ht="9.6" customHeight="1">
      <c r="A20" s="300"/>
      <c r="B20" s="188"/>
      <c r="C20" s="188"/>
      <c r="D20" s="188"/>
      <c r="E20" s="175" t="str">
        <f>UPPER(IF($D19="","",VLOOKUP($D19,'[1]Ladies Do Main Draw Prep'!$A$7:$V$23,7)))</f>
        <v>RAMSUMAIRE</v>
      </c>
      <c r="F20" s="175" t="str">
        <f>IF($D19="","",VLOOKUP($D19,'[1]Ladies Do Main Draw Prep'!$A$7:$V$23,8))</f>
        <v>CELINE</v>
      </c>
      <c r="G20" s="308"/>
      <c r="H20" s="175">
        <f>IF($D19="","",VLOOKUP($D19,'[1]Ladies Do Main Draw Prep'!$A$7:$V$23,9))</f>
        <v>0</v>
      </c>
      <c r="I20" s="301"/>
      <c r="J20" s="298"/>
      <c r="K20" s="299"/>
      <c r="L20" s="312"/>
      <c r="M20" s="316"/>
      <c r="N20" s="298"/>
      <c r="O20" s="299"/>
      <c r="P20" s="298"/>
      <c r="Q20" s="181"/>
      <c r="R20" s="184"/>
    </row>
    <row r="21" spans="1:18" s="185" customFormat="1" ht="9.6" customHeight="1">
      <c r="A21" s="300"/>
      <c r="B21" s="188"/>
      <c r="C21" s="188"/>
      <c r="D21" s="188"/>
      <c r="E21" s="298"/>
      <c r="F21" s="298"/>
      <c r="H21" s="298"/>
      <c r="I21" s="314"/>
      <c r="J21" s="298"/>
      <c r="K21" s="299"/>
      <c r="L21" s="298"/>
      <c r="M21" s="303"/>
      <c r="N21" s="304" t="str">
        <f>UPPER(IF(OR(M22="a",M22="as"),L13,IF(OR(M22="b",M22="bs"),L29,)))</f>
        <v/>
      </c>
      <c r="O21" s="299"/>
      <c r="P21" s="298"/>
      <c r="Q21" s="181"/>
      <c r="R21" s="184"/>
    </row>
    <row r="22" spans="1:18" s="185" customFormat="1" ht="9.6" customHeight="1">
      <c r="A22" s="300"/>
      <c r="B22" s="188"/>
      <c r="C22" s="188"/>
      <c r="D22" s="188"/>
      <c r="E22" s="298"/>
      <c r="F22" s="298"/>
      <c r="H22" s="298"/>
      <c r="I22" s="314"/>
      <c r="J22" s="298"/>
      <c r="K22" s="299"/>
      <c r="L22" s="190" t="s">
        <v>16</v>
      </c>
      <c r="M22" s="198"/>
      <c r="N22" s="306" t="str">
        <f>UPPER(IF(OR(M22="a",M22="as"),L14,IF(OR(M22="b",M22="bs"),L30,)))</f>
        <v/>
      </c>
      <c r="O22" s="307"/>
      <c r="P22" s="335"/>
      <c r="Q22" s="181"/>
      <c r="R22" s="184"/>
    </row>
    <row r="23" spans="1:18" s="185" customFormat="1" ht="9.6" customHeight="1">
      <c r="A23" s="295">
        <v>5</v>
      </c>
      <c r="B23" s="175">
        <f>IF($D23="","",VLOOKUP($D23,'[1]Ladies Do Main Draw Prep'!$A$7:$V$23,20))</f>
        <v>0</v>
      </c>
      <c r="C23" s="175">
        <f>IF($D23="","",VLOOKUP($D23,'[1]Ladies Do Main Draw Prep'!$A$7:$V$23,21))</f>
        <v>0</v>
      </c>
      <c r="D23" s="176">
        <v>6</v>
      </c>
      <c r="E23" s="177" t="str">
        <f>UPPER(IF($D23="","",VLOOKUP($D23,'[1]Ladies Do Main Draw Prep'!$A$7:$V$23,2)))</f>
        <v>CAMPBELL</v>
      </c>
      <c r="F23" s="177" t="str">
        <f>IF($D23="","",VLOOKUP($D23,'[1]Ladies Do Main Draw Prep'!$A$7:$V$23,3))</f>
        <v>JULIET</v>
      </c>
      <c r="G23" s="296"/>
      <c r="H23" s="177">
        <f>IF($D23="","",VLOOKUP($D23,'[1]Ladies Do Main Draw Prep'!$A$7:$V$23,4))</f>
        <v>0</v>
      </c>
      <c r="I23" s="297"/>
      <c r="J23" s="298"/>
      <c r="K23" s="299"/>
      <c r="L23" s="298"/>
      <c r="M23" s="310"/>
      <c r="N23" s="298"/>
      <c r="O23" s="336"/>
      <c r="P23" s="335"/>
      <c r="Q23" s="181"/>
      <c r="R23" s="184"/>
    </row>
    <row r="24" spans="1:18" s="185" customFormat="1" ht="9.6" customHeight="1">
      <c r="A24" s="300"/>
      <c r="B24" s="188"/>
      <c r="C24" s="188"/>
      <c r="D24" s="188"/>
      <c r="E24" s="177" t="str">
        <f>UPPER(IF($D23="","",VLOOKUP($D23,'[1]Ladies Do Main Draw Prep'!$A$7:$V$23,7)))</f>
        <v>DEVENISH</v>
      </c>
      <c r="F24" s="177" t="str">
        <f>IF($D23="","",VLOOKUP($D23,'[1]Ladies Do Main Draw Prep'!$A$7:$V$23,8))</f>
        <v>DANIELLE</v>
      </c>
      <c r="G24" s="296"/>
      <c r="H24" s="177">
        <f>IF($D23="","",VLOOKUP($D23,'[1]Ladies Do Main Draw Prep'!$A$7:$V$23,9))</f>
        <v>0</v>
      </c>
      <c r="I24" s="301"/>
      <c r="J24" s="302" t="str">
        <f>IF(I24="a",E23,IF(I24="b",E25,""))</f>
        <v/>
      </c>
      <c r="K24" s="299"/>
      <c r="L24" s="298"/>
      <c r="M24" s="310"/>
      <c r="N24" s="298"/>
      <c r="O24" s="336"/>
      <c r="P24" s="335"/>
      <c r="Q24" s="181"/>
      <c r="R24" s="184"/>
    </row>
    <row r="25" spans="1:18" s="185" customFormat="1" ht="9.6" customHeight="1">
      <c r="A25" s="300"/>
      <c r="B25" s="188"/>
      <c r="C25" s="188"/>
      <c r="D25" s="188"/>
      <c r="E25" s="298"/>
      <c r="F25" s="298"/>
      <c r="H25" s="298"/>
      <c r="I25" s="303"/>
      <c r="J25" s="304" t="str">
        <f>UPPER(IF(OR(I26="a",I26="as"),E23,IF(OR(I26="b",I26="bs"),E27,)))</f>
        <v/>
      </c>
      <c r="K25" s="305"/>
      <c r="L25" s="298"/>
      <c r="M25" s="310"/>
      <c r="N25" s="298"/>
      <c r="O25" s="336"/>
      <c r="P25" s="335"/>
      <c r="Q25" s="181"/>
      <c r="R25" s="184"/>
    </row>
    <row r="26" spans="1:18" s="185" customFormat="1" ht="9.6" customHeight="1">
      <c r="A26" s="300"/>
      <c r="B26" s="188"/>
      <c r="C26" s="188"/>
      <c r="D26" s="188"/>
      <c r="E26" s="298"/>
      <c r="F26" s="298"/>
      <c r="H26" s="190" t="s">
        <v>16</v>
      </c>
      <c r="I26" s="198"/>
      <c r="J26" s="306" t="str">
        <f>UPPER(IF(OR(I26="a",I26="as"),E24,IF(OR(I26="b",I26="bs"),E28,)))</f>
        <v/>
      </c>
      <c r="K26" s="307"/>
      <c r="L26" s="298"/>
      <c r="M26" s="310"/>
      <c r="N26" s="298"/>
      <c r="O26" s="336"/>
      <c r="P26" s="335"/>
      <c r="Q26" s="181"/>
      <c r="R26" s="184"/>
    </row>
    <row r="27" spans="1:18" s="185" customFormat="1" ht="9.6" customHeight="1">
      <c r="A27" s="300">
        <v>6</v>
      </c>
      <c r="B27" s="175">
        <f>IF($D27="","",VLOOKUP($D27,'[1]Ladies Do Main Draw Prep'!$A$7:$V$23,20))</f>
        <v>0</v>
      </c>
      <c r="C27" s="175">
        <f>IF($D27="","",VLOOKUP($D27,'[1]Ladies Do Main Draw Prep'!$A$7:$V$23,21))</f>
        <v>0</v>
      </c>
      <c r="D27" s="176">
        <v>5</v>
      </c>
      <c r="E27" s="175" t="str">
        <f>UPPER(IF($D27="","",VLOOKUP($D27,'[1]Ladies Do Main Draw Prep'!$A$7:$V$23,2)))</f>
        <v>KOROMA</v>
      </c>
      <c r="F27" s="175" t="str">
        <f>IF($D27="","",VLOOKUP($D27,'[1]Ladies Do Main Draw Prep'!$A$7:$V$23,3))</f>
        <v>KEZIA</v>
      </c>
      <c r="G27" s="308"/>
      <c r="H27" s="175">
        <f>IF($D27="","",VLOOKUP($D27,'[1]Ladies Do Main Draw Prep'!$A$7:$V$23,4))</f>
        <v>0</v>
      </c>
      <c r="I27" s="309"/>
      <c r="J27" s="298"/>
      <c r="K27" s="310"/>
      <c r="L27" s="311"/>
      <c r="M27" s="315"/>
      <c r="N27" s="298"/>
      <c r="O27" s="336"/>
      <c r="P27" s="335"/>
      <c r="Q27" s="181"/>
      <c r="R27" s="184"/>
    </row>
    <row r="28" spans="1:18" s="185" customFormat="1" ht="9.6" customHeight="1">
      <c r="A28" s="300"/>
      <c r="B28" s="188"/>
      <c r="C28" s="188"/>
      <c r="D28" s="188"/>
      <c r="E28" s="175" t="str">
        <f>UPPER(IF($D27="","",VLOOKUP($D27,'[1]Ladies Do Main Draw Prep'!$A$7:$V$23,7)))</f>
        <v>MILLINGTON</v>
      </c>
      <c r="F28" s="175" t="str">
        <f>IF($D27="","",VLOOKUP($D27,'[1]Ladies Do Main Draw Prep'!$A$7:$V$23,8))</f>
        <v>SHANIA</v>
      </c>
      <c r="G28" s="308"/>
      <c r="H28" s="175">
        <f>IF($D27="","",VLOOKUP($D27,'[1]Ladies Do Main Draw Prep'!$A$7:$V$23,9))</f>
        <v>0</v>
      </c>
      <c r="I28" s="301"/>
      <c r="J28" s="298"/>
      <c r="K28" s="310"/>
      <c r="L28" s="312"/>
      <c r="M28" s="316"/>
      <c r="N28" s="298"/>
      <c r="O28" s="336"/>
      <c r="P28" s="335"/>
      <c r="Q28" s="181"/>
      <c r="R28" s="184"/>
    </row>
    <row r="29" spans="1:18" s="185" customFormat="1" ht="9.6" customHeight="1">
      <c r="A29" s="300"/>
      <c r="B29" s="188"/>
      <c r="C29" s="188"/>
      <c r="D29" s="196"/>
      <c r="E29" s="298"/>
      <c r="F29" s="298"/>
      <c r="H29" s="298"/>
      <c r="I29" s="314"/>
      <c r="J29" s="298"/>
      <c r="K29" s="303"/>
      <c r="L29" s="304" t="str">
        <f>UPPER(IF(OR(K30="a",K30="as"),J25,IF(OR(K30="b",K30="bs"),J33,)))</f>
        <v/>
      </c>
      <c r="M29" s="310"/>
      <c r="N29" s="298"/>
      <c r="O29" s="336"/>
      <c r="P29" s="335"/>
      <c r="Q29" s="181"/>
      <c r="R29" s="184"/>
    </row>
    <row r="30" spans="1:18" s="185" customFormat="1" ht="9.6" customHeight="1">
      <c r="A30" s="300"/>
      <c r="B30" s="188"/>
      <c r="C30" s="188"/>
      <c r="D30" s="196"/>
      <c r="E30" s="298"/>
      <c r="F30" s="298"/>
      <c r="H30" s="298"/>
      <c r="I30" s="314"/>
      <c r="J30" s="190" t="s">
        <v>16</v>
      </c>
      <c r="K30" s="198"/>
      <c r="L30" s="306" t="str">
        <f>UPPER(IF(OR(K30="a",K30="as"),J26,IF(OR(K30="b",K30="bs"),J34,)))</f>
        <v/>
      </c>
      <c r="M30" s="301"/>
      <c r="N30" s="298"/>
      <c r="O30" s="336"/>
      <c r="P30" s="335"/>
      <c r="Q30" s="181"/>
      <c r="R30" s="184"/>
    </row>
    <row r="31" spans="1:18" s="185" customFormat="1" ht="9.6" customHeight="1">
      <c r="A31" s="300">
        <v>7</v>
      </c>
      <c r="B31" s="175">
        <f>IF($D31="","",VLOOKUP($D31,'[1]Ladies Do Main Draw Prep'!$A$7:$V$23,20))</f>
        <v>0</v>
      </c>
      <c r="C31" s="175">
        <f>IF($D31="","",VLOOKUP($D31,'[1]Ladies Do Main Draw Prep'!$A$7:$V$23,21))</f>
        <v>0</v>
      </c>
      <c r="D31" s="176">
        <v>7</v>
      </c>
      <c r="E31" s="175" t="str">
        <f>UPPER(IF($D31="","",VLOOKUP($D31,'[1]Ladies Do Main Draw Prep'!$A$7:$V$23,2)))</f>
        <v>JOHNSTON</v>
      </c>
      <c r="F31" s="175" t="str">
        <f>IF($D31="","",VLOOKUP($D31,'[1]Ladies Do Main Draw Prep'!$A$7:$V$23,3))</f>
        <v>OLIVIA</v>
      </c>
      <c r="G31" s="308"/>
      <c r="H31" s="175">
        <f>IF($D31="","",VLOOKUP($D31,'[1]Ladies Do Main Draw Prep'!$A$7:$V$23,4))</f>
        <v>0</v>
      </c>
      <c r="I31" s="297"/>
      <c r="J31" s="298"/>
      <c r="K31" s="310"/>
      <c r="L31" s="298"/>
      <c r="M31" s="299"/>
      <c r="N31" s="311"/>
      <c r="O31" s="336"/>
      <c r="P31" s="335"/>
      <c r="Q31" s="181"/>
      <c r="R31" s="184"/>
    </row>
    <row r="32" spans="1:18" s="185" customFormat="1" ht="9.6" customHeight="1">
      <c r="A32" s="300"/>
      <c r="B32" s="188"/>
      <c r="C32" s="188"/>
      <c r="D32" s="188"/>
      <c r="E32" s="175" t="str">
        <f>UPPER(IF($D31="","",VLOOKUP($D31,'[1]Ladies Do Main Draw Prep'!$A$7:$V$23,7)))</f>
        <v>SOO PING CHOW</v>
      </c>
      <c r="F32" s="175" t="str">
        <f>IF($D31="","",VLOOKUP($D31,'[1]Ladies Do Main Draw Prep'!$A$7:$V$23,8))</f>
        <v>AMANDA</v>
      </c>
      <c r="G32" s="308"/>
      <c r="H32" s="175">
        <f>IF($D31="","",VLOOKUP($D31,'[1]Ladies Do Main Draw Prep'!$A$7:$V$23,9))</f>
        <v>0</v>
      </c>
      <c r="I32" s="301"/>
      <c r="J32" s="302" t="str">
        <f>IF(I32="a",E31,IF(I32="b",E33,""))</f>
        <v/>
      </c>
      <c r="K32" s="310"/>
      <c r="L32" s="298"/>
      <c r="M32" s="299"/>
      <c r="N32" s="298"/>
      <c r="O32" s="336"/>
      <c r="P32" s="335"/>
      <c r="Q32" s="181"/>
      <c r="R32" s="184"/>
    </row>
    <row r="33" spans="1:18" s="185" customFormat="1" ht="9.6" customHeight="1">
      <c r="A33" s="300"/>
      <c r="B33" s="188"/>
      <c r="C33" s="188"/>
      <c r="D33" s="196"/>
      <c r="E33" s="298"/>
      <c r="F33" s="298"/>
      <c r="H33" s="298"/>
      <c r="I33" s="303"/>
      <c r="J33" s="304" t="str">
        <f>UPPER(IF(OR(I34="a",I34="as"),E31,IF(OR(I34="b",I34="bs"),E35,)))</f>
        <v/>
      </c>
      <c r="K33" s="315"/>
      <c r="L33" s="298"/>
      <c r="M33" s="299"/>
      <c r="N33" s="298"/>
      <c r="O33" s="336"/>
      <c r="P33" s="335"/>
      <c r="Q33" s="181"/>
      <c r="R33" s="184"/>
    </row>
    <row r="34" spans="1:18" s="185" customFormat="1" ht="9.6" customHeight="1">
      <c r="A34" s="300"/>
      <c r="B34" s="188"/>
      <c r="C34" s="188"/>
      <c r="D34" s="196"/>
      <c r="E34" s="298"/>
      <c r="F34" s="298"/>
      <c r="H34" s="190" t="s">
        <v>16</v>
      </c>
      <c r="I34" s="198"/>
      <c r="J34" s="306" t="str">
        <f>UPPER(IF(OR(I34="a",I34="as"),E32,IF(OR(I34="b",I34="bs"),E36,)))</f>
        <v/>
      </c>
      <c r="K34" s="301"/>
      <c r="L34" s="298"/>
      <c r="M34" s="299"/>
      <c r="N34" s="298"/>
      <c r="O34" s="336"/>
      <c r="P34" s="335"/>
      <c r="Q34" s="181"/>
      <c r="R34" s="184"/>
    </row>
    <row r="35" spans="1:18" s="185" customFormat="1" ht="9.6" customHeight="1">
      <c r="A35" s="300">
        <v>8</v>
      </c>
      <c r="B35" s="175">
        <f>IF($D35="","",VLOOKUP($D35,'[1]Ladies Do Main Draw Prep'!$A$7:$V$23,20))</f>
        <v>0</v>
      </c>
      <c r="C35" s="175">
        <f>IF($D35="","",VLOOKUP($D35,'[1]Ladies Do Main Draw Prep'!$A$7:$V$23,21))</f>
        <v>0</v>
      </c>
      <c r="D35" s="176">
        <v>2</v>
      </c>
      <c r="E35" s="175" t="str">
        <f>UPPER(IF($D35="","",VLOOKUP($D35,'[1]Ladies Do Main Draw Prep'!$A$7:$V$23,2)))</f>
        <v>ALCAZAR</v>
      </c>
      <c r="F35" s="175" t="str">
        <f>IF($D35="","",VLOOKUP($D35,'[1]Ladies Do Main Draw Prep'!$A$7:$V$23,3))</f>
        <v>CHRISTINE</v>
      </c>
      <c r="G35" s="308"/>
      <c r="H35" s="175">
        <f>IF($D35="","",VLOOKUP($D35,'[1]Ladies Do Main Draw Prep'!$A$7:$V$23,4))</f>
        <v>0</v>
      </c>
      <c r="I35" s="309"/>
      <c r="J35" s="298"/>
      <c r="K35" s="299"/>
      <c r="L35" s="311"/>
      <c r="M35" s="305"/>
      <c r="N35" s="298"/>
      <c r="O35" s="336"/>
      <c r="P35" s="335"/>
      <c r="Q35" s="181"/>
      <c r="R35" s="184"/>
    </row>
    <row r="36" spans="1:18" s="185" customFormat="1" ht="9.6" customHeight="1">
      <c r="A36" s="300"/>
      <c r="B36" s="188"/>
      <c r="C36" s="188"/>
      <c r="D36" s="188"/>
      <c r="E36" s="175" t="str">
        <f>UPPER(IF($D35="","",VLOOKUP($D35,'[1]Ladies Do Main Draw Prep'!$A$7:$V$23,7)))</f>
        <v>LOW</v>
      </c>
      <c r="F36" s="175" t="str">
        <f>IF($D35="","",VLOOKUP($D35,'[1]Ladies Do Main Draw Prep'!$A$7:$V$23,8))</f>
        <v>CINDY</v>
      </c>
      <c r="G36" s="308"/>
      <c r="H36" s="175">
        <f>IF($D35="","",VLOOKUP($D35,'[1]Ladies Do Main Draw Prep'!$A$7:$V$23,9))</f>
        <v>0</v>
      </c>
      <c r="I36" s="301"/>
      <c r="J36" s="298"/>
      <c r="K36" s="299"/>
      <c r="L36" s="312"/>
      <c r="M36" s="313"/>
      <c r="N36" s="298"/>
      <c r="O36" s="336"/>
      <c r="P36" s="335"/>
      <c r="Q36" s="181"/>
      <c r="R36" s="184"/>
    </row>
    <row r="37" spans="1:18" s="185" customFormat="1" ht="9.6" customHeight="1">
      <c r="A37" s="300"/>
      <c r="B37" s="188"/>
      <c r="C37" s="188"/>
      <c r="D37" s="196"/>
      <c r="E37" s="298"/>
      <c r="F37" s="298"/>
      <c r="H37" s="298"/>
      <c r="I37" s="314"/>
      <c r="J37" s="298"/>
      <c r="K37" s="299"/>
      <c r="L37" s="298"/>
      <c r="M37" s="299"/>
      <c r="N37" s="299"/>
      <c r="O37" s="337"/>
      <c r="P37" s="338" t="str">
        <f>UPPER(IF(OR(O38="a",O38="as"),N21,IF(OR(O38="b",O38="bs"),N53,)))</f>
        <v/>
      </c>
      <c r="Q37" s="317"/>
      <c r="R37" s="184"/>
    </row>
    <row r="38" spans="1:18" s="185" customFormat="1" ht="9.6" hidden="1" customHeight="1">
      <c r="A38" s="300"/>
      <c r="B38" s="188"/>
      <c r="C38" s="188"/>
      <c r="D38" s="196"/>
      <c r="E38" s="298"/>
      <c r="F38" s="298"/>
      <c r="H38" s="298"/>
      <c r="I38" s="314"/>
      <c r="J38" s="298"/>
      <c r="K38" s="299"/>
      <c r="L38" s="298"/>
      <c r="M38" s="299"/>
      <c r="N38" s="190" t="s">
        <v>16</v>
      </c>
      <c r="O38" s="198"/>
      <c r="P38" s="306" t="str">
        <f>UPPER(IF(OR(O38="a",O38="as"),N22,IF(OR(O38="b",O38="bs"),N54,)))</f>
        <v/>
      </c>
      <c r="Q38" s="318"/>
      <c r="R38" s="184"/>
    </row>
    <row r="39" spans="1:18" s="185" customFormat="1" ht="9.6" hidden="1" customHeight="1">
      <c r="A39" s="300">
        <v>9</v>
      </c>
      <c r="B39" s="175" t="str">
        <f>IF($D39="","",VLOOKUP($D39,'[1]Ladies Do Main Draw Prep'!$A$7:$V$23,20))</f>
        <v/>
      </c>
      <c r="C39" s="175" t="str">
        <f>IF($D39="","",VLOOKUP($D39,'[1]Ladies Do Main Draw Prep'!$A$7:$V$23,21))</f>
        <v/>
      </c>
      <c r="D39" s="176"/>
      <c r="E39" s="175" t="str">
        <f>UPPER(IF($D39="","",VLOOKUP($D39,'[1]Ladies Do Main Draw Prep'!$A$7:$V$23,2)))</f>
        <v/>
      </c>
      <c r="F39" s="175" t="str">
        <f>IF($D39="","",VLOOKUP($D39,'[1]Ladies Do Main Draw Prep'!$A$7:$V$23,3))</f>
        <v/>
      </c>
      <c r="G39" s="308"/>
      <c r="H39" s="175" t="str">
        <f>IF($D39="","",VLOOKUP($D39,'[1]Ladies Do Main Draw Prep'!$A$7:$V$23,4))</f>
        <v/>
      </c>
      <c r="I39" s="297"/>
      <c r="J39" s="298"/>
      <c r="K39" s="299"/>
      <c r="L39" s="298"/>
      <c r="M39" s="299"/>
      <c r="N39" s="298"/>
      <c r="O39" s="310"/>
      <c r="P39" s="311"/>
      <c r="Q39" s="181"/>
      <c r="R39" s="184"/>
    </row>
    <row r="40" spans="1:18" s="185" customFormat="1" ht="9.6" hidden="1" customHeight="1">
      <c r="A40" s="300"/>
      <c r="B40" s="188"/>
      <c r="C40" s="188"/>
      <c r="D40" s="188"/>
      <c r="E40" s="175" t="str">
        <f>UPPER(IF($D39="","",VLOOKUP($D39,'[1]Ladies Do Main Draw Prep'!$A$7:$V$23,7)))</f>
        <v/>
      </c>
      <c r="F40" s="175" t="str">
        <f>IF($D39="","",VLOOKUP($D39,'[1]Ladies Do Main Draw Prep'!$A$7:$V$23,8))</f>
        <v/>
      </c>
      <c r="G40" s="308"/>
      <c r="H40" s="175" t="str">
        <f>IF($D39="","",VLOOKUP($D39,'[1]Ladies Do Main Draw Prep'!$A$7:$V$23,9))</f>
        <v/>
      </c>
      <c r="I40" s="301"/>
      <c r="J40" s="302" t="str">
        <f>IF(I40="a",E39,IF(I40="b",E41,""))</f>
        <v/>
      </c>
      <c r="K40" s="299"/>
      <c r="L40" s="298"/>
      <c r="M40" s="299"/>
      <c r="N40" s="298"/>
      <c r="O40" s="310"/>
      <c r="P40" s="312"/>
      <c r="Q40" s="319"/>
      <c r="R40" s="184"/>
    </row>
    <row r="41" spans="1:18" s="185" customFormat="1" ht="9.6" hidden="1" customHeight="1">
      <c r="A41" s="300"/>
      <c r="B41" s="188"/>
      <c r="C41" s="188"/>
      <c r="D41" s="196"/>
      <c r="E41" s="298"/>
      <c r="F41" s="298"/>
      <c r="H41" s="298"/>
      <c r="I41" s="303"/>
      <c r="J41" s="304" t="str">
        <f>UPPER(IF(OR(I42="a",I42="as"),E39,IF(OR(I42="b",I42="bs"),E43,)))</f>
        <v/>
      </c>
      <c r="K41" s="305"/>
      <c r="L41" s="298"/>
      <c r="M41" s="299"/>
      <c r="N41" s="298"/>
      <c r="O41" s="310"/>
      <c r="P41" s="298"/>
      <c r="Q41" s="181"/>
      <c r="R41" s="184"/>
    </row>
    <row r="42" spans="1:18" s="185" customFormat="1" ht="9.6" hidden="1" customHeight="1">
      <c r="A42" s="300"/>
      <c r="B42" s="188"/>
      <c r="C42" s="188"/>
      <c r="D42" s="196"/>
      <c r="E42" s="298"/>
      <c r="F42" s="298"/>
      <c r="H42" s="190" t="s">
        <v>16</v>
      </c>
      <c r="I42" s="198"/>
      <c r="J42" s="306" t="str">
        <f>UPPER(IF(OR(I42="a",I42="as"),E40,IF(OR(I42="b",I42="bs"),E44,)))</f>
        <v/>
      </c>
      <c r="K42" s="307"/>
      <c r="L42" s="298"/>
      <c r="M42" s="299"/>
      <c r="N42" s="298"/>
      <c r="O42" s="310"/>
      <c r="P42" s="298"/>
      <c r="Q42" s="181"/>
      <c r="R42" s="184"/>
    </row>
    <row r="43" spans="1:18" s="185" customFormat="1" ht="9.6" hidden="1" customHeight="1">
      <c r="A43" s="300">
        <v>10</v>
      </c>
      <c r="B43" s="175" t="str">
        <f>IF($D43="","",VLOOKUP($D43,'[1]Ladies Do Main Draw Prep'!$A$7:$V$23,20))</f>
        <v/>
      </c>
      <c r="C43" s="175" t="str">
        <f>IF($D43="","",VLOOKUP($D43,'[1]Ladies Do Main Draw Prep'!$A$7:$V$23,21))</f>
        <v/>
      </c>
      <c r="D43" s="176"/>
      <c r="E43" s="175" t="str">
        <f>UPPER(IF($D43="","",VLOOKUP($D43,'[1]Ladies Do Main Draw Prep'!$A$7:$V$23,2)))</f>
        <v/>
      </c>
      <c r="F43" s="175" t="str">
        <f>IF($D43="","",VLOOKUP($D43,'[1]Ladies Do Main Draw Prep'!$A$7:$V$23,3))</f>
        <v/>
      </c>
      <c r="G43" s="308"/>
      <c r="H43" s="175" t="str">
        <f>IF($D43="","",VLOOKUP($D43,'[1]Ladies Do Main Draw Prep'!$A$7:$V$23,4))</f>
        <v/>
      </c>
      <c r="I43" s="309"/>
      <c r="J43" s="298"/>
      <c r="K43" s="310"/>
      <c r="L43" s="311"/>
      <c r="M43" s="305"/>
      <c r="N43" s="298"/>
      <c r="O43" s="310"/>
      <c r="P43" s="298"/>
      <c r="Q43" s="181"/>
      <c r="R43" s="184"/>
    </row>
    <row r="44" spans="1:18" s="185" customFormat="1" ht="9.6" hidden="1" customHeight="1">
      <c r="A44" s="300"/>
      <c r="B44" s="188"/>
      <c r="C44" s="188"/>
      <c r="D44" s="188"/>
      <c r="E44" s="175" t="str">
        <f>UPPER(IF($D43="","",VLOOKUP($D43,'[1]Ladies Do Main Draw Prep'!$A$7:$V$23,7)))</f>
        <v/>
      </c>
      <c r="F44" s="175" t="str">
        <f>IF($D43="","",VLOOKUP($D43,'[1]Ladies Do Main Draw Prep'!$A$7:$V$23,8))</f>
        <v/>
      </c>
      <c r="G44" s="308"/>
      <c r="H44" s="175" t="str">
        <f>IF($D43="","",VLOOKUP($D43,'[1]Ladies Do Main Draw Prep'!$A$7:$V$23,9))</f>
        <v/>
      </c>
      <c r="I44" s="301"/>
      <c r="J44" s="298"/>
      <c r="K44" s="310"/>
      <c r="L44" s="312"/>
      <c r="M44" s="313"/>
      <c r="N44" s="298"/>
      <c r="O44" s="310"/>
      <c r="P44" s="298"/>
      <c r="Q44" s="181"/>
      <c r="R44" s="184"/>
    </row>
    <row r="45" spans="1:18" s="185" customFormat="1" ht="9.6" hidden="1" customHeight="1">
      <c r="A45" s="300"/>
      <c r="B45" s="188"/>
      <c r="C45" s="188"/>
      <c r="D45" s="196"/>
      <c r="E45" s="298"/>
      <c r="F45" s="298"/>
      <c r="H45" s="298"/>
      <c r="I45" s="314"/>
      <c r="J45" s="298"/>
      <c r="K45" s="303"/>
      <c r="L45" s="304" t="str">
        <f>UPPER(IF(OR(K46="a",K46="as"),J41,IF(OR(K46="b",K46="bs"),J49,)))</f>
        <v/>
      </c>
      <c r="M45" s="299"/>
      <c r="N45" s="298"/>
      <c r="O45" s="310"/>
      <c r="P45" s="298"/>
      <c r="Q45" s="181"/>
      <c r="R45" s="184"/>
    </row>
    <row r="46" spans="1:18" s="185" customFormat="1" ht="9.6" hidden="1" customHeight="1">
      <c r="A46" s="300"/>
      <c r="B46" s="188"/>
      <c r="C46" s="188"/>
      <c r="D46" s="196"/>
      <c r="E46" s="298"/>
      <c r="F46" s="298"/>
      <c r="H46" s="298"/>
      <c r="I46" s="314"/>
      <c r="J46" s="190" t="s">
        <v>16</v>
      </c>
      <c r="K46" s="198"/>
      <c r="L46" s="306" t="str">
        <f>UPPER(IF(OR(K46="a",K46="as"),J42,IF(OR(K46="b",K46="bs"),J50,)))</f>
        <v/>
      </c>
      <c r="M46" s="307"/>
      <c r="N46" s="298"/>
      <c r="O46" s="310"/>
      <c r="P46" s="298"/>
      <c r="Q46" s="181"/>
      <c r="R46" s="184"/>
    </row>
    <row r="47" spans="1:18" s="185" customFormat="1" ht="9.6" hidden="1" customHeight="1">
      <c r="A47" s="300">
        <v>11</v>
      </c>
      <c r="B47" s="175" t="str">
        <f>IF($D47="","",VLOOKUP($D47,'[1]Ladies Do Main Draw Prep'!$A$7:$V$23,20))</f>
        <v/>
      </c>
      <c r="C47" s="175" t="str">
        <f>IF($D47="","",VLOOKUP($D47,'[1]Ladies Do Main Draw Prep'!$A$7:$V$23,21))</f>
        <v/>
      </c>
      <c r="D47" s="176"/>
      <c r="E47" s="175" t="str">
        <f>UPPER(IF($D47="","",VLOOKUP($D47,'[1]Ladies Do Main Draw Prep'!$A$7:$V$23,2)))</f>
        <v/>
      </c>
      <c r="F47" s="175" t="str">
        <f>IF($D47="","",VLOOKUP($D47,'[1]Ladies Do Main Draw Prep'!$A$7:$V$23,3))</f>
        <v/>
      </c>
      <c r="G47" s="308"/>
      <c r="H47" s="175" t="str">
        <f>IF($D47="","",VLOOKUP($D47,'[1]Ladies Do Main Draw Prep'!$A$7:$V$23,4))</f>
        <v/>
      </c>
      <c r="I47" s="297"/>
      <c r="J47" s="298"/>
      <c r="K47" s="310"/>
      <c r="L47" s="298"/>
      <c r="M47" s="310"/>
      <c r="N47" s="311"/>
      <c r="O47" s="310"/>
      <c r="P47" s="298"/>
      <c r="Q47" s="181"/>
      <c r="R47" s="184"/>
    </row>
    <row r="48" spans="1:18" s="185" customFormat="1" ht="9.6" hidden="1" customHeight="1">
      <c r="A48" s="300"/>
      <c r="B48" s="188"/>
      <c r="C48" s="188"/>
      <c r="D48" s="188"/>
      <c r="E48" s="175" t="str">
        <f>UPPER(IF($D47="","",VLOOKUP($D47,'[1]Ladies Do Main Draw Prep'!$A$7:$V$23,7)))</f>
        <v/>
      </c>
      <c r="F48" s="175" t="str">
        <f>IF($D47="","",VLOOKUP($D47,'[1]Ladies Do Main Draw Prep'!$A$7:$V$23,8))</f>
        <v/>
      </c>
      <c r="G48" s="308"/>
      <c r="H48" s="175" t="str">
        <f>IF($D47="","",VLOOKUP($D47,'[1]Ladies Do Main Draw Prep'!$A$7:$V$23,9))</f>
        <v/>
      </c>
      <c r="I48" s="301"/>
      <c r="J48" s="302" t="str">
        <f>IF(I48="a",E47,IF(I48="b",E49,""))</f>
        <v/>
      </c>
      <c r="K48" s="310"/>
      <c r="L48" s="298"/>
      <c r="M48" s="310"/>
      <c r="N48" s="298"/>
      <c r="O48" s="310"/>
      <c r="P48" s="298"/>
      <c r="Q48" s="181"/>
      <c r="R48" s="184"/>
    </row>
    <row r="49" spans="1:18" s="185" customFormat="1" ht="9.6" hidden="1" customHeight="1">
      <c r="A49" s="300"/>
      <c r="B49" s="188"/>
      <c r="C49" s="188"/>
      <c r="D49" s="188"/>
      <c r="E49" s="298"/>
      <c r="F49" s="298"/>
      <c r="H49" s="298"/>
      <c r="I49" s="303"/>
      <c r="J49" s="304" t="str">
        <f>UPPER(IF(OR(I50="a",I50="as"),E47,IF(OR(I50="b",I50="bs"),E51,)))</f>
        <v/>
      </c>
      <c r="K49" s="315"/>
      <c r="L49" s="298"/>
      <c r="M49" s="310"/>
      <c r="N49" s="298"/>
      <c r="O49" s="310"/>
      <c r="P49" s="298"/>
      <c r="Q49" s="181"/>
      <c r="R49" s="184"/>
    </row>
    <row r="50" spans="1:18" s="185" customFormat="1" ht="9.6" hidden="1" customHeight="1">
      <c r="A50" s="300"/>
      <c r="B50" s="188"/>
      <c r="C50" s="188"/>
      <c r="D50" s="188"/>
      <c r="E50" s="298"/>
      <c r="F50" s="298"/>
      <c r="H50" s="190" t="s">
        <v>16</v>
      </c>
      <c r="I50" s="198"/>
      <c r="J50" s="306" t="str">
        <f>UPPER(IF(OR(I50="a",I50="as"),E48,IF(OR(I50="b",I50="bs"),E52,)))</f>
        <v/>
      </c>
      <c r="K50" s="301"/>
      <c r="L50" s="298"/>
      <c r="M50" s="310"/>
      <c r="N50" s="298"/>
      <c r="O50" s="310"/>
      <c r="P50" s="298"/>
      <c r="Q50" s="181"/>
      <c r="R50" s="184"/>
    </row>
    <row r="51" spans="1:18" s="185" customFormat="1" ht="9.6" hidden="1" customHeight="1">
      <c r="A51" s="295">
        <v>12</v>
      </c>
      <c r="B51" s="175" t="str">
        <f>IF($D51="","",VLOOKUP($D51,'[1]Ladies Do Main Draw Prep'!$A$7:$V$23,20))</f>
        <v/>
      </c>
      <c r="C51" s="175" t="str">
        <f>IF($D51="","",VLOOKUP($D51,'[1]Ladies Do Main Draw Prep'!$A$7:$V$23,21))</f>
        <v/>
      </c>
      <c r="D51" s="176"/>
      <c r="E51" s="177" t="str">
        <f>UPPER(IF($D51="","",VLOOKUP($D51,'[1]Ladies Do Main Draw Prep'!$A$7:$V$23,2)))</f>
        <v/>
      </c>
      <c r="F51" s="177" t="str">
        <f>IF($D51="","",VLOOKUP($D51,'[1]Ladies Do Main Draw Prep'!$A$7:$V$23,3))</f>
        <v/>
      </c>
      <c r="G51" s="296"/>
      <c r="H51" s="177" t="str">
        <f>IF($D51="","",VLOOKUP($D51,'[1]Ladies Do Main Draw Prep'!$A$7:$V$23,4))</f>
        <v/>
      </c>
      <c r="I51" s="309"/>
      <c r="J51" s="298"/>
      <c r="K51" s="299"/>
      <c r="L51" s="311"/>
      <c r="M51" s="315"/>
      <c r="N51" s="298"/>
      <c r="O51" s="310"/>
      <c r="P51" s="298"/>
      <c r="Q51" s="181"/>
      <c r="R51" s="184"/>
    </row>
    <row r="52" spans="1:18" s="185" customFormat="1" ht="9.6" hidden="1" customHeight="1">
      <c r="A52" s="300"/>
      <c r="B52" s="188"/>
      <c r="C52" s="188"/>
      <c r="D52" s="188"/>
      <c r="E52" s="177" t="str">
        <f>UPPER(IF($D51="","",VLOOKUP($D51,'[1]Ladies Do Main Draw Prep'!$A$7:$V$23,7)))</f>
        <v/>
      </c>
      <c r="F52" s="177" t="str">
        <f>IF($D51="","",VLOOKUP($D51,'[1]Ladies Do Main Draw Prep'!$A$7:$V$23,8))</f>
        <v/>
      </c>
      <c r="G52" s="296"/>
      <c r="H52" s="177" t="str">
        <f>IF($D51="","",VLOOKUP($D51,'[1]Ladies Do Main Draw Prep'!$A$7:$V$23,9))</f>
        <v/>
      </c>
      <c r="I52" s="301"/>
      <c r="J52" s="298"/>
      <c r="K52" s="299"/>
      <c r="L52" s="312"/>
      <c r="M52" s="316"/>
      <c r="N52" s="298"/>
      <c r="O52" s="310"/>
      <c r="P52" s="298"/>
      <c r="Q52" s="181"/>
      <c r="R52" s="184"/>
    </row>
    <row r="53" spans="1:18" s="185" customFormat="1" ht="9.6" hidden="1" customHeight="1">
      <c r="A53" s="300"/>
      <c r="B53" s="188"/>
      <c r="C53" s="188"/>
      <c r="D53" s="188"/>
      <c r="E53" s="298"/>
      <c r="F53" s="298"/>
      <c r="H53" s="298"/>
      <c r="I53" s="314"/>
      <c r="J53" s="298"/>
      <c r="K53" s="299"/>
      <c r="L53" s="298"/>
      <c r="M53" s="303"/>
      <c r="N53" s="304" t="str">
        <f>UPPER(IF(OR(M54="a",M54="as"),L45,IF(OR(M54="b",M54="bs"),L61,)))</f>
        <v/>
      </c>
      <c r="O53" s="310"/>
      <c r="P53" s="298"/>
      <c r="Q53" s="181"/>
      <c r="R53" s="184"/>
    </row>
    <row r="54" spans="1:18" s="185" customFormat="1" ht="9.6" hidden="1" customHeight="1">
      <c r="A54" s="300"/>
      <c r="B54" s="188"/>
      <c r="C54" s="188"/>
      <c r="D54" s="188"/>
      <c r="E54" s="298"/>
      <c r="F54" s="298"/>
      <c r="H54" s="298"/>
      <c r="I54" s="314"/>
      <c r="J54" s="298"/>
      <c r="K54" s="299"/>
      <c r="L54" s="190" t="s">
        <v>16</v>
      </c>
      <c r="M54" s="198"/>
      <c r="N54" s="306" t="str">
        <f>UPPER(IF(OR(M54="a",M54="as"),L46,IF(OR(M54="b",M54="bs"),L62,)))</f>
        <v/>
      </c>
      <c r="O54" s="301"/>
      <c r="P54" s="298"/>
      <c r="Q54" s="181"/>
      <c r="R54" s="184"/>
    </row>
    <row r="55" spans="1:18" s="185" customFormat="1" ht="9.6" hidden="1" customHeight="1">
      <c r="A55" s="300">
        <v>13</v>
      </c>
      <c r="B55" s="175" t="str">
        <f>IF($D55="","",VLOOKUP($D55,'[1]Ladies Do Main Draw Prep'!$A$7:$V$23,20))</f>
        <v/>
      </c>
      <c r="C55" s="175" t="str">
        <f>IF($D55="","",VLOOKUP($D55,'[1]Ladies Do Main Draw Prep'!$A$7:$V$23,21))</f>
        <v/>
      </c>
      <c r="D55" s="176"/>
      <c r="E55" s="175" t="str">
        <f>UPPER(IF($D55="","",VLOOKUP($D55,'[1]Ladies Do Main Draw Prep'!$A$7:$V$23,2)))</f>
        <v/>
      </c>
      <c r="F55" s="175" t="str">
        <f>IF($D55="","",VLOOKUP($D55,'[1]Ladies Do Main Draw Prep'!$A$7:$V$23,3))</f>
        <v/>
      </c>
      <c r="G55" s="308"/>
      <c r="H55" s="175" t="str">
        <f>IF($D55="","",VLOOKUP($D55,'[1]Ladies Do Main Draw Prep'!$A$7:$V$23,4))</f>
        <v/>
      </c>
      <c r="I55" s="297"/>
      <c r="J55" s="298"/>
      <c r="K55" s="299"/>
      <c r="L55" s="298"/>
      <c r="M55" s="310"/>
      <c r="N55" s="298"/>
      <c r="O55" s="299"/>
      <c r="P55" s="298"/>
      <c r="Q55" s="181"/>
      <c r="R55" s="184"/>
    </row>
    <row r="56" spans="1:18" s="185" customFormat="1" ht="9.6" hidden="1" customHeight="1">
      <c r="A56" s="300"/>
      <c r="B56" s="188"/>
      <c r="C56" s="188"/>
      <c r="D56" s="188"/>
      <c r="E56" s="175" t="str">
        <f>UPPER(IF($D55="","",VLOOKUP($D55,'[1]Ladies Do Main Draw Prep'!$A$7:$V$23,7)))</f>
        <v/>
      </c>
      <c r="F56" s="175" t="str">
        <f>IF($D55="","",VLOOKUP($D55,'[1]Ladies Do Main Draw Prep'!$A$7:$V$23,8))</f>
        <v/>
      </c>
      <c r="G56" s="308"/>
      <c r="H56" s="175" t="str">
        <f>IF($D55="","",VLOOKUP($D55,'[1]Ladies Do Main Draw Prep'!$A$7:$V$23,9))</f>
        <v/>
      </c>
      <c r="I56" s="301"/>
      <c r="J56" s="302" t="str">
        <f>IF(I56="a",E55,IF(I56="b",E57,""))</f>
        <v/>
      </c>
      <c r="K56" s="299"/>
      <c r="L56" s="298"/>
      <c r="M56" s="310"/>
      <c r="N56" s="298"/>
      <c r="O56" s="299"/>
      <c r="P56" s="298"/>
      <c r="Q56" s="181"/>
      <c r="R56" s="184"/>
    </row>
    <row r="57" spans="1:18" s="185" customFormat="1" ht="9.6" hidden="1" customHeight="1">
      <c r="A57" s="300"/>
      <c r="B57" s="188"/>
      <c r="C57" s="188"/>
      <c r="D57" s="196"/>
      <c r="E57" s="298"/>
      <c r="F57" s="298"/>
      <c r="H57" s="298"/>
      <c r="I57" s="303"/>
      <c r="J57" s="304" t="str">
        <f>UPPER(IF(OR(I58="a",I58="as"),E55,IF(OR(I58="b",I58="bs"),E59,)))</f>
        <v/>
      </c>
      <c r="K57" s="305"/>
      <c r="L57" s="298"/>
      <c r="M57" s="310"/>
      <c r="N57" s="298"/>
      <c r="O57" s="299"/>
      <c r="P57" s="298"/>
      <c r="Q57" s="181"/>
      <c r="R57" s="184"/>
    </row>
    <row r="58" spans="1:18" s="185" customFormat="1" ht="9.6" hidden="1" customHeight="1">
      <c r="A58" s="300"/>
      <c r="B58" s="188"/>
      <c r="C58" s="188"/>
      <c r="D58" s="196"/>
      <c r="E58" s="298"/>
      <c r="F58" s="298"/>
      <c r="H58" s="190" t="s">
        <v>16</v>
      </c>
      <c r="I58" s="198"/>
      <c r="J58" s="306" t="str">
        <f>UPPER(IF(OR(I58="a",I58="as"),E56,IF(OR(I58="b",I58="bs"),E60,)))</f>
        <v/>
      </c>
      <c r="K58" s="307"/>
      <c r="L58" s="298"/>
      <c r="M58" s="310"/>
      <c r="N58" s="298"/>
      <c r="O58" s="299"/>
      <c r="P58" s="298"/>
      <c r="Q58" s="181"/>
      <c r="R58" s="184"/>
    </row>
    <row r="59" spans="1:18" s="185" customFormat="1" ht="9.6" hidden="1" customHeight="1">
      <c r="A59" s="300">
        <v>14</v>
      </c>
      <c r="B59" s="175" t="str">
        <f>IF($D59="","",VLOOKUP($D59,'[1]Ladies Do Main Draw Prep'!$A$7:$V$23,20))</f>
        <v/>
      </c>
      <c r="C59" s="175" t="str">
        <f>IF($D59="","",VLOOKUP($D59,'[1]Ladies Do Main Draw Prep'!$A$7:$V$23,21))</f>
        <v/>
      </c>
      <c r="D59" s="176"/>
      <c r="E59" s="175" t="str">
        <f>UPPER(IF($D59="","",VLOOKUP($D59,'[1]Ladies Do Main Draw Prep'!$A$7:$V$23,2)))</f>
        <v/>
      </c>
      <c r="F59" s="175" t="str">
        <f>IF($D59="","",VLOOKUP($D59,'[1]Ladies Do Main Draw Prep'!$A$7:$V$23,3))</f>
        <v/>
      </c>
      <c r="G59" s="308"/>
      <c r="H59" s="175" t="str">
        <f>IF($D59="","",VLOOKUP($D59,'[1]Ladies Do Main Draw Prep'!$A$7:$V$23,4))</f>
        <v/>
      </c>
      <c r="I59" s="309"/>
      <c r="J59" s="298"/>
      <c r="K59" s="310"/>
      <c r="L59" s="311"/>
      <c r="M59" s="315"/>
      <c r="N59" s="298"/>
      <c r="O59" s="299"/>
      <c r="P59" s="298"/>
      <c r="Q59" s="181"/>
      <c r="R59" s="184"/>
    </row>
    <row r="60" spans="1:18" s="185" customFormat="1" ht="9.6" hidden="1" customHeight="1">
      <c r="A60" s="300"/>
      <c r="B60" s="188"/>
      <c r="C60" s="188"/>
      <c r="D60" s="188"/>
      <c r="E60" s="175" t="str">
        <f>UPPER(IF($D59="","",VLOOKUP($D59,'[1]Ladies Do Main Draw Prep'!$A$7:$V$23,7)))</f>
        <v/>
      </c>
      <c r="F60" s="175" t="str">
        <f>IF($D59="","",VLOOKUP($D59,'[1]Ladies Do Main Draw Prep'!$A$7:$V$23,8))</f>
        <v/>
      </c>
      <c r="G60" s="308"/>
      <c r="H60" s="175" t="str">
        <f>IF($D59="","",VLOOKUP($D59,'[1]Ladies Do Main Draw Prep'!$A$7:$V$23,9))</f>
        <v/>
      </c>
      <c r="I60" s="301"/>
      <c r="J60" s="298"/>
      <c r="K60" s="310"/>
      <c r="L60" s="312"/>
      <c r="M60" s="316"/>
      <c r="N60" s="298"/>
      <c r="O60" s="299"/>
      <c r="P60" s="298"/>
      <c r="Q60" s="181"/>
      <c r="R60" s="184"/>
    </row>
    <row r="61" spans="1:18" s="185" customFormat="1" ht="9.6" hidden="1" customHeight="1">
      <c r="A61" s="300"/>
      <c r="B61" s="188"/>
      <c r="C61" s="188"/>
      <c r="D61" s="196"/>
      <c r="E61" s="298"/>
      <c r="F61" s="298"/>
      <c r="H61" s="298"/>
      <c r="I61" s="314"/>
      <c r="J61" s="298"/>
      <c r="K61" s="303"/>
      <c r="L61" s="304" t="str">
        <f>UPPER(IF(OR(K62="a",K62="as"),J57,IF(OR(K62="b",K62="bs"),J65,)))</f>
        <v/>
      </c>
      <c r="M61" s="310"/>
      <c r="N61" s="298"/>
      <c r="O61" s="299"/>
      <c r="P61" s="298"/>
      <c r="Q61" s="181"/>
      <c r="R61" s="184"/>
    </row>
    <row r="62" spans="1:18" s="185" customFormat="1" ht="9.6" hidden="1" customHeight="1">
      <c r="A62" s="300"/>
      <c r="B62" s="188"/>
      <c r="C62" s="188"/>
      <c r="D62" s="196"/>
      <c r="E62" s="298"/>
      <c r="F62" s="298"/>
      <c r="H62" s="298"/>
      <c r="I62" s="314"/>
      <c r="J62" s="190" t="s">
        <v>16</v>
      </c>
      <c r="K62" s="198"/>
      <c r="L62" s="306" t="str">
        <f>UPPER(IF(OR(K62="a",K62="as"),J58,IF(OR(K62="b",K62="bs"),J66,)))</f>
        <v/>
      </c>
      <c r="M62" s="301"/>
      <c r="N62" s="298"/>
      <c r="O62" s="299"/>
      <c r="P62" s="298"/>
      <c r="Q62" s="181"/>
      <c r="R62" s="184"/>
    </row>
    <row r="63" spans="1:18" s="185" customFormat="1" ht="9.6" hidden="1" customHeight="1">
      <c r="A63" s="300">
        <v>15</v>
      </c>
      <c r="B63" s="175" t="str">
        <f>IF($D63="","",VLOOKUP($D63,'[1]Ladies Do Main Draw Prep'!$A$7:$V$23,20))</f>
        <v/>
      </c>
      <c r="C63" s="175" t="str">
        <f>IF($D63="","",VLOOKUP($D63,'[1]Ladies Do Main Draw Prep'!$A$7:$V$23,21))</f>
        <v/>
      </c>
      <c r="D63" s="176"/>
      <c r="E63" s="175" t="str">
        <f>UPPER(IF($D63="","",VLOOKUP($D63,'[1]Ladies Do Main Draw Prep'!$A$7:$V$23,2)))</f>
        <v/>
      </c>
      <c r="F63" s="175" t="str">
        <f>IF($D63="","",VLOOKUP($D63,'[1]Ladies Do Main Draw Prep'!$A$7:$V$23,3))</f>
        <v/>
      </c>
      <c r="G63" s="308"/>
      <c r="H63" s="175" t="str">
        <f>IF($D63="","",VLOOKUP($D63,'[1]Ladies Do Main Draw Prep'!$A$7:$V$23,4))</f>
        <v/>
      </c>
      <c r="I63" s="297"/>
      <c r="J63" s="298"/>
      <c r="K63" s="310"/>
      <c r="L63" s="298"/>
      <c r="M63" s="299"/>
      <c r="N63" s="311"/>
      <c r="O63" s="299"/>
      <c r="P63" s="298"/>
      <c r="Q63" s="181"/>
      <c r="R63" s="184"/>
    </row>
    <row r="64" spans="1:18" s="185" customFormat="1" ht="9.6" hidden="1" customHeight="1">
      <c r="A64" s="300"/>
      <c r="B64" s="188"/>
      <c r="C64" s="188"/>
      <c r="D64" s="188"/>
      <c r="E64" s="175" t="str">
        <f>UPPER(IF($D63="","",VLOOKUP($D63,'[1]Ladies Do Main Draw Prep'!$A$7:$V$23,7)))</f>
        <v/>
      </c>
      <c r="F64" s="175" t="str">
        <f>IF($D63="","",VLOOKUP($D63,'[1]Ladies Do Main Draw Prep'!$A$7:$V$23,8))</f>
        <v/>
      </c>
      <c r="G64" s="308"/>
      <c r="H64" s="175" t="str">
        <f>IF($D63="","",VLOOKUP($D63,'[1]Ladies Do Main Draw Prep'!$A$7:$V$23,9))</f>
        <v/>
      </c>
      <c r="I64" s="301"/>
      <c r="J64" s="302" t="str">
        <f>IF(I64="a",E63,IF(I64="b",E65,""))</f>
        <v/>
      </c>
      <c r="K64" s="310"/>
      <c r="L64" s="298"/>
      <c r="M64" s="299"/>
      <c r="N64" s="298"/>
      <c r="O64" s="299"/>
      <c r="P64" s="298"/>
      <c r="Q64" s="181"/>
      <c r="R64" s="184"/>
    </row>
    <row r="65" spans="1:18" s="185" customFormat="1" ht="9.6" hidden="1" customHeight="1">
      <c r="A65" s="300"/>
      <c r="B65" s="188"/>
      <c r="C65" s="188"/>
      <c r="D65" s="188"/>
      <c r="E65" s="302"/>
      <c r="F65" s="302"/>
      <c r="G65" s="320"/>
      <c r="H65" s="302"/>
      <c r="I65" s="303"/>
      <c r="J65" s="304" t="str">
        <f>UPPER(IF(OR(I66="a",I66="as"),E63,IF(OR(I66="b",I66="bs"),E67,)))</f>
        <v/>
      </c>
      <c r="K65" s="315"/>
      <c r="L65" s="298"/>
      <c r="M65" s="299"/>
      <c r="N65" s="298"/>
      <c r="O65" s="299"/>
      <c r="P65" s="298"/>
      <c r="Q65" s="181"/>
      <c r="R65" s="184"/>
    </row>
    <row r="66" spans="1:18" s="185" customFormat="1" ht="9.6" hidden="1" customHeight="1">
      <c r="A66" s="300"/>
      <c r="B66" s="188"/>
      <c r="C66" s="188"/>
      <c r="D66" s="188"/>
      <c r="E66" s="298"/>
      <c r="F66" s="298"/>
      <c r="H66" s="190" t="s">
        <v>16</v>
      </c>
      <c r="I66" s="198"/>
      <c r="J66" s="306" t="str">
        <f>UPPER(IF(OR(I66="a",I66="as"),E64,IF(OR(I66="b",I66="bs"),E68,)))</f>
        <v/>
      </c>
      <c r="K66" s="301"/>
      <c r="L66" s="298"/>
      <c r="M66" s="299"/>
      <c r="N66" s="298"/>
      <c r="O66" s="299"/>
      <c r="P66" s="298"/>
      <c r="Q66" s="181"/>
      <c r="R66" s="184"/>
    </row>
    <row r="67" spans="1:18" s="185" customFormat="1" ht="9.6" hidden="1" customHeight="1">
      <c r="A67" s="295">
        <v>16</v>
      </c>
      <c r="B67" s="175" t="str">
        <f>IF($D67="","",VLOOKUP($D67,'[1]Ladies Do Main Draw Prep'!$A$7:$V$23,20))</f>
        <v/>
      </c>
      <c r="C67" s="175" t="str">
        <f>IF($D67="","",VLOOKUP($D67,'[1]Ladies Do Main Draw Prep'!$A$7:$V$23,21))</f>
        <v/>
      </c>
      <c r="D67" s="176"/>
      <c r="E67" s="177" t="str">
        <f>UPPER(IF($D67="","",VLOOKUP($D67,'[1]Ladies Do Main Draw Prep'!$A$7:$V$23,2)))</f>
        <v/>
      </c>
      <c r="F67" s="177" t="str">
        <f>IF($D67="","",VLOOKUP($D67,'[1]Ladies Do Main Draw Prep'!$A$7:$V$23,3))</f>
        <v/>
      </c>
      <c r="G67" s="296"/>
      <c r="H67" s="177" t="str">
        <f>IF($D67="","",VLOOKUP($D67,'[1]Ladies Do Main Draw Prep'!$A$7:$V$23,4))</f>
        <v/>
      </c>
      <c r="I67" s="309"/>
      <c r="J67" s="298"/>
      <c r="K67" s="299"/>
      <c r="L67" s="311"/>
      <c r="M67" s="305"/>
      <c r="N67" s="298"/>
      <c r="O67" s="299"/>
      <c r="P67" s="298"/>
      <c r="Q67" s="181"/>
      <c r="R67" s="184"/>
    </row>
    <row r="68" spans="1:18" s="185" customFormat="1" ht="9.6" hidden="1" customHeight="1">
      <c r="A68" s="300"/>
      <c r="B68" s="188"/>
      <c r="C68" s="188"/>
      <c r="D68" s="188"/>
      <c r="E68" s="177" t="str">
        <f>UPPER(IF($D67="","",VLOOKUP($D67,'[1]Ladies Do Main Draw Prep'!$A$7:$V$23,7)))</f>
        <v/>
      </c>
      <c r="F68" s="177" t="str">
        <f>IF($D67="","",VLOOKUP($D67,'[1]Ladies Do Main Draw Prep'!$A$7:$V$23,8))</f>
        <v/>
      </c>
      <c r="G68" s="296"/>
      <c r="H68" s="177" t="str">
        <f>IF($D67="","",VLOOKUP($D67,'[1]Ladies Do Main Draw Prep'!$A$7:$V$23,9))</f>
        <v/>
      </c>
      <c r="I68" s="301"/>
      <c r="J68" s="298"/>
      <c r="K68" s="299"/>
      <c r="L68" s="312"/>
      <c r="M68" s="313"/>
      <c r="N68" s="298"/>
      <c r="O68" s="299"/>
      <c r="P68" s="298"/>
      <c r="Q68" s="181"/>
      <c r="R68" s="184"/>
    </row>
    <row r="69" spans="1:18" s="185" customFormat="1" ht="7.5" hidden="1" customHeight="1">
      <c r="A69" s="321"/>
      <c r="B69" s="322"/>
      <c r="C69" s="322"/>
      <c r="D69" s="323"/>
      <c r="E69" s="324"/>
      <c r="F69" s="324"/>
      <c r="G69" s="171"/>
      <c r="H69" s="324"/>
      <c r="I69" s="325"/>
      <c r="J69" s="182"/>
      <c r="K69" s="183"/>
      <c r="L69" s="182"/>
      <c r="M69" s="183"/>
      <c r="N69" s="182"/>
      <c r="O69" s="183"/>
      <c r="P69" s="182"/>
      <c r="Q69" s="183"/>
      <c r="R69" s="184"/>
    </row>
    <row r="70" spans="1:18" s="224" customFormat="1" ht="20.25" customHeight="1">
      <c r="A70" s="321"/>
      <c r="B70" s="322"/>
      <c r="C70" s="322"/>
      <c r="D70" s="323"/>
      <c r="E70" s="324"/>
      <c r="F70" s="324"/>
      <c r="G70" s="326"/>
      <c r="H70" s="324"/>
      <c r="I70" s="325"/>
      <c r="J70" s="182"/>
      <c r="K70" s="183"/>
      <c r="L70" s="221"/>
      <c r="M70" s="222"/>
      <c r="N70" s="221"/>
      <c r="O70" s="222"/>
      <c r="P70" s="221"/>
      <c r="Q70" s="222"/>
      <c r="R70" s="223"/>
    </row>
    <row r="71" spans="1:18" s="237" customFormat="1" ht="10.5" customHeight="1">
      <c r="A71" s="225" t="s">
        <v>18</v>
      </c>
      <c r="B71" s="226"/>
      <c r="C71" s="227"/>
      <c r="D71" s="228" t="s">
        <v>19</v>
      </c>
      <c r="E71" s="229" t="s">
        <v>50</v>
      </c>
      <c r="F71" s="229"/>
      <c r="G71" s="229"/>
      <c r="H71" s="327"/>
      <c r="I71" s="229" t="s">
        <v>19</v>
      </c>
      <c r="J71" s="229" t="s">
        <v>51</v>
      </c>
      <c r="K71" s="232"/>
      <c r="L71" s="229" t="s">
        <v>22</v>
      </c>
      <c r="M71" s="233"/>
      <c r="N71" s="234" t="s">
        <v>23</v>
      </c>
      <c r="O71" s="234"/>
      <c r="P71" s="235"/>
      <c r="Q71" s="236"/>
    </row>
    <row r="72" spans="1:18" s="237" customFormat="1" ht="9" customHeight="1">
      <c r="A72" s="238" t="s">
        <v>24</v>
      </c>
      <c r="B72" s="239"/>
      <c r="C72" s="240"/>
      <c r="D72" s="241">
        <v>1</v>
      </c>
      <c r="E72" s="242" t="str">
        <f>IF(D72&gt;$Q$79,,UPPER(VLOOKUP(D72,'[1]Ladies Do Main Draw Prep'!$A$7:$R$23,2)))</f>
        <v>ALCALA</v>
      </c>
      <c r="F72" s="328"/>
      <c r="G72" s="328"/>
      <c r="H72" s="329"/>
      <c r="I72" s="330" t="s">
        <v>25</v>
      </c>
      <c r="J72" s="239"/>
      <c r="K72" s="246"/>
      <c r="L72" s="239"/>
      <c r="M72" s="247"/>
      <c r="N72" s="248" t="s">
        <v>52</v>
      </c>
      <c r="O72" s="249"/>
      <c r="P72" s="249"/>
      <c r="Q72" s="250"/>
    </row>
    <row r="73" spans="1:18" s="237" customFormat="1" ht="9" customHeight="1">
      <c r="A73" s="238" t="s">
        <v>27</v>
      </c>
      <c r="B73" s="239"/>
      <c r="C73" s="240"/>
      <c r="D73" s="241"/>
      <c r="E73" s="242" t="str">
        <f>IF(D72&gt;$Q$79,,UPPER(VLOOKUP(D72,'[1]Ladies Do Main Draw Prep'!$A$7:$R$23,7)))</f>
        <v>SELLIER</v>
      </c>
      <c r="F73" s="328"/>
      <c r="G73" s="328"/>
      <c r="H73" s="329"/>
      <c r="I73" s="330"/>
      <c r="J73" s="239"/>
      <c r="K73" s="246"/>
      <c r="L73" s="239"/>
      <c r="M73" s="247"/>
      <c r="N73" s="253"/>
      <c r="O73" s="252"/>
      <c r="P73" s="253"/>
      <c r="Q73" s="254"/>
    </row>
    <row r="74" spans="1:18" s="237" customFormat="1" ht="9" customHeight="1">
      <c r="A74" s="255" t="s">
        <v>29</v>
      </c>
      <c r="B74" s="253"/>
      <c r="C74" s="256"/>
      <c r="D74" s="241">
        <v>2</v>
      </c>
      <c r="E74" s="242" t="str">
        <f>IF(D74&gt;$Q$79,,UPPER(VLOOKUP(D74,'[1]Ladies Do Main Draw Prep'!$A$7:$R$23,2)))</f>
        <v>ALCAZAR</v>
      </c>
      <c r="F74" s="328"/>
      <c r="G74" s="328"/>
      <c r="H74" s="329"/>
      <c r="I74" s="330" t="s">
        <v>28</v>
      </c>
      <c r="J74" s="239"/>
      <c r="K74" s="246"/>
      <c r="L74" s="239"/>
      <c r="M74" s="247"/>
      <c r="N74" s="248" t="s">
        <v>31</v>
      </c>
      <c r="O74" s="249"/>
      <c r="P74" s="249"/>
      <c r="Q74" s="250"/>
    </row>
    <row r="75" spans="1:18" s="237" customFormat="1" ht="9" customHeight="1">
      <c r="A75" s="257"/>
      <c r="B75" s="162"/>
      <c r="C75" s="258"/>
      <c r="D75" s="241"/>
      <c r="E75" s="242" t="str">
        <f>IF(D74&gt;$Q$79,,UPPER(VLOOKUP(D74,'[1]Ladies Do Main Draw Prep'!$A$7:$R$23,7)))</f>
        <v>LOW</v>
      </c>
      <c r="F75" s="328"/>
      <c r="G75" s="328"/>
      <c r="H75" s="329"/>
      <c r="I75" s="330"/>
      <c r="J75" s="239"/>
      <c r="K75" s="246"/>
      <c r="L75" s="239"/>
      <c r="M75" s="247"/>
      <c r="N75" s="239"/>
      <c r="O75" s="246"/>
      <c r="P75" s="239"/>
      <c r="Q75" s="247"/>
    </row>
    <row r="76" spans="1:18" s="237" customFormat="1" ht="9" customHeight="1">
      <c r="A76" s="259" t="s">
        <v>33</v>
      </c>
      <c r="B76" s="260"/>
      <c r="C76" s="261"/>
      <c r="D76" s="241">
        <v>3</v>
      </c>
      <c r="E76" s="242">
        <f>IF(D76&gt;$Q$79,,UPPER(VLOOKUP(D76,'[1]Ladies Do Main Draw Prep'!$A$7:$R$23,2)))</f>
        <v>0</v>
      </c>
      <c r="F76" s="328"/>
      <c r="G76" s="328"/>
      <c r="H76" s="329"/>
      <c r="I76" s="330" t="s">
        <v>30</v>
      </c>
      <c r="J76" s="239"/>
      <c r="K76" s="246"/>
      <c r="L76" s="239"/>
      <c r="M76" s="247"/>
      <c r="N76" s="253"/>
      <c r="O76" s="252"/>
      <c r="P76" s="253"/>
      <c r="Q76" s="254"/>
    </row>
    <row r="77" spans="1:18" s="237" customFormat="1" ht="9" customHeight="1">
      <c r="A77" s="238" t="s">
        <v>24</v>
      </c>
      <c r="B77" s="239"/>
      <c r="C77" s="240"/>
      <c r="D77" s="241"/>
      <c r="E77" s="242">
        <f>IF(D76&gt;$Q$79,,UPPER(VLOOKUP(D76,'[1]Ladies Do Main Draw Prep'!$A$7:$R$23,7)))</f>
        <v>0</v>
      </c>
      <c r="F77" s="328"/>
      <c r="G77" s="328"/>
      <c r="H77" s="329"/>
      <c r="I77" s="330"/>
      <c r="J77" s="239"/>
      <c r="K77" s="246"/>
      <c r="L77" s="239"/>
      <c r="M77" s="247"/>
      <c r="N77" s="248" t="s">
        <v>36</v>
      </c>
      <c r="O77" s="249"/>
      <c r="P77" s="249"/>
      <c r="Q77" s="250"/>
    </row>
    <row r="78" spans="1:18" s="237" customFormat="1" ht="9" customHeight="1">
      <c r="A78" s="238" t="s">
        <v>37</v>
      </c>
      <c r="B78" s="239"/>
      <c r="C78" s="262"/>
      <c r="D78" s="241">
        <v>4</v>
      </c>
      <c r="E78" s="242">
        <f>IF(D78&gt;$Q$79,,UPPER(VLOOKUP(D78,'[1]Ladies Do Main Draw Prep'!$A$7:$R$23,2)))</f>
        <v>0</v>
      </c>
      <c r="F78" s="328"/>
      <c r="G78" s="328"/>
      <c r="H78" s="329"/>
      <c r="I78" s="330" t="s">
        <v>32</v>
      </c>
      <c r="J78" s="239"/>
      <c r="K78" s="246"/>
      <c r="L78" s="239"/>
      <c r="M78" s="247"/>
      <c r="N78" s="239"/>
      <c r="O78" s="246"/>
      <c r="P78" s="239"/>
      <c r="Q78" s="247"/>
    </row>
    <row r="79" spans="1:18" s="237" customFormat="1" ht="9" customHeight="1">
      <c r="A79" s="255" t="s">
        <v>39</v>
      </c>
      <c r="B79" s="253"/>
      <c r="C79" s="263"/>
      <c r="D79" s="264"/>
      <c r="E79" s="265">
        <f>IF(D78&gt;$Q$79,,UPPER(VLOOKUP(D78,'[1]Ladies Do Main Draw Prep'!$A$7:$R$23,7)))</f>
        <v>0</v>
      </c>
      <c r="F79" s="331"/>
      <c r="G79" s="331"/>
      <c r="H79" s="332"/>
      <c r="I79" s="333"/>
      <c r="J79" s="253"/>
      <c r="K79" s="252"/>
      <c r="L79" s="253"/>
      <c r="M79" s="254"/>
      <c r="N79" s="253" t="str">
        <f>Q4</f>
        <v>Edwin Chu For</v>
      </c>
      <c r="O79" s="252"/>
      <c r="P79" s="253"/>
      <c r="Q79" s="334">
        <f>MIN(4,'[1]Ladies Do Main Draw Prep'!$V$5)</f>
        <v>2</v>
      </c>
    </row>
    <row r="80" spans="1:18" ht="15.75" customHeight="1"/>
    <row r="81" ht="9" customHeight="1"/>
  </sheetData>
  <mergeCells count="1">
    <mergeCell ref="A4:C4"/>
  </mergeCells>
  <conditionalFormatting sqref="B7 B11 B15 B19 B23 B27 B31 B35 B39 B43 B47 B51 B55 B59 B63 B67">
    <cfRule type="cellIs" dxfId="33" priority="11" stopIfTrue="1" operator="equal">
      <formula>"DA"</formula>
    </cfRule>
  </conditionalFormatting>
  <conditionalFormatting sqref="H10 H58 H42 H50 H34 H26 H18 H66 J30 L22 N38 J62 J46 L54 J14">
    <cfRule type="expression" dxfId="32" priority="8" stopIfTrue="1">
      <formula>AND($N$1="CU",H10="Umpire")</formula>
    </cfRule>
    <cfRule type="expression" dxfId="31" priority="9" stopIfTrue="1">
      <formula>AND($N$1="CU",H10&lt;&gt;"Umpire",I10&lt;&gt;"")</formula>
    </cfRule>
    <cfRule type="expression" dxfId="30" priority="10" stopIfTrue="1">
      <formula>AND($N$1="CU",H10&lt;&gt;"Umpire")</formula>
    </cfRule>
  </conditionalFormatting>
  <conditionalFormatting sqref="L13 L29 L45 L61 N21 N53 P37 J9 J17 J25 J33 J41 J49 J57 J65">
    <cfRule type="expression" dxfId="29" priority="6" stopIfTrue="1">
      <formula>I10="as"</formula>
    </cfRule>
    <cfRule type="expression" dxfId="28" priority="7" stopIfTrue="1">
      <formula>I10="bs"</formula>
    </cfRule>
  </conditionalFormatting>
  <conditionalFormatting sqref="L14 L30 L46 L62 N22 N54 P38 J10 J18 J26 J34 J42 J50 J58 J66">
    <cfRule type="expression" dxfId="27" priority="4" stopIfTrue="1">
      <formula>I10="as"</formula>
    </cfRule>
    <cfRule type="expression" dxfId="26" priority="5" stopIfTrue="1">
      <formula>I10="bs"</formula>
    </cfRule>
  </conditionalFormatting>
  <conditionalFormatting sqref="I10 I18 I26 I34 I42 I50 I58 I66 K62 K46 K30 K14 M22 M54 O38">
    <cfRule type="expression" dxfId="25" priority="3" stopIfTrue="1">
      <formula>$N$1="CU"</formula>
    </cfRule>
  </conditionalFormatting>
  <conditionalFormatting sqref="E7 E11 E15 E19 E23 E27 E31 E35 E39 E43 E47 E51 E55 E59 E63 E67">
    <cfRule type="cellIs" dxfId="24" priority="2" stopIfTrue="1" operator="equal">
      <formula>"Bye"</formula>
    </cfRule>
  </conditionalFormatting>
  <conditionalFormatting sqref="D7 D11 D67 D63 D23 D27 D31 D35 D39 D43 D47 D51 D55 D59">
    <cfRule type="cellIs" dxfId="23" priority="1" stopIfTrue="1" operator="lessThan">
      <formula>5</formula>
    </cfRule>
  </conditionalFormatting>
  <printOptions horizontalCentered="1"/>
  <pageMargins left="0.35" right="0.35" top="0.39" bottom="0.39" header="0" footer="0"/>
  <pageSetup paperSize="9" orientation="portrait" horizontalDpi="4294967294" verticalDpi="3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xm:sqref>
        </x14:dataValidation>
      </x14:dataValidations>
    </ext>
  </extLst>
</worksheet>
</file>

<file path=xl/worksheets/sheet5.xml><?xml version="1.0" encoding="utf-8"?>
<worksheet xmlns="http://schemas.openxmlformats.org/spreadsheetml/2006/main" xmlns:r="http://schemas.openxmlformats.org/officeDocument/2006/relationships">
  <sheetPr>
    <tabColor rgb="FF00B050"/>
    <pageSetUpPr fitToPage="1"/>
  </sheetPr>
  <dimension ref="A1:T81"/>
  <sheetViews>
    <sheetView showGridLines="0" showZeros="0" workbookViewId="0">
      <selection activeCell="P22" sqref="P22"/>
    </sheetView>
  </sheetViews>
  <sheetFormatPr defaultRowHeight="12.75"/>
  <cols>
    <col min="1" max="2" width="3.28515625" style="565" customWidth="1"/>
    <col min="3" max="3" width="4.7109375" style="565" customWidth="1"/>
    <col min="4" max="4" width="4.28515625" style="565" customWidth="1"/>
    <col min="5" max="5" width="12.7109375" style="565" customWidth="1"/>
    <col min="6" max="6" width="2.7109375" style="565" customWidth="1"/>
    <col min="7" max="7" width="7.7109375" style="565" customWidth="1"/>
    <col min="8" max="8" width="5.85546875" style="565" customWidth="1"/>
    <col min="9" max="9" width="1.7109375" style="566" customWidth="1"/>
    <col min="10" max="10" width="10.7109375" style="565" customWidth="1"/>
    <col min="11" max="11" width="1.7109375" style="566" customWidth="1"/>
    <col min="12" max="12" width="10.7109375" style="565" customWidth="1"/>
    <col min="13" max="13" width="1.7109375" style="435" customWidth="1"/>
    <col min="14" max="14" width="10.7109375" style="565" customWidth="1"/>
    <col min="15" max="15" width="1.7109375" style="566" customWidth="1"/>
    <col min="16" max="16" width="10.7109375" style="565" customWidth="1"/>
    <col min="17" max="17" width="1.7109375" style="435" customWidth="1"/>
    <col min="18" max="18" width="9.140625" style="565"/>
    <col min="19" max="19" width="8.7109375" style="565" customWidth="1"/>
    <col min="20" max="20" width="8.85546875" style="565" hidden="1" customWidth="1"/>
    <col min="21" max="21" width="5.7109375" style="565" customWidth="1"/>
    <col min="22" max="256" width="9.140625" style="565"/>
    <col min="257" max="258" width="3.28515625" style="565" customWidth="1"/>
    <col min="259" max="259" width="4.7109375" style="565" customWidth="1"/>
    <col min="260" max="260" width="4.28515625" style="565" customWidth="1"/>
    <col min="261" max="261" width="12.7109375" style="565" customWidth="1"/>
    <col min="262" max="262" width="2.7109375" style="565" customWidth="1"/>
    <col min="263" max="263" width="7.7109375" style="565" customWidth="1"/>
    <col min="264" max="264" width="5.85546875" style="565" customWidth="1"/>
    <col min="265" max="265" width="1.7109375" style="565" customWidth="1"/>
    <col min="266" max="266" width="10.7109375" style="565" customWidth="1"/>
    <col min="267" max="267" width="1.7109375" style="565" customWidth="1"/>
    <col min="268" max="268" width="10.7109375" style="565" customWidth="1"/>
    <col min="269" max="269" width="1.7109375" style="565" customWidth="1"/>
    <col min="270" max="270" width="10.7109375" style="565" customWidth="1"/>
    <col min="271" max="271" width="1.7109375" style="565" customWidth="1"/>
    <col min="272" max="272" width="10.7109375" style="565" customWidth="1"/>
    <col min="273" max="273" width="1.7109375" style="565" customWidth="1"/>
    <col min="274" max="274" width="9.140625" style="565"/>
    <col min="275" max="275" width="8.7109375" style="565" customWidth="1"/>
    <col min="276" max="276" width="0" style="565" hidden="1" customWidth="1"/>
    <col min="277" max="277" width="5.7109375" style="565" customWidth="1"/>
    <col min="278" max="512" width="9.140625" style="565"/>
    <col min="513" max="514" width="3.28515625" style="565" customWidth="1"/>
    <col min="515" max="515" width="4.7109375" style="565" customWidth="1"/>
    <col min="516" max="516" width="4.28515625" style="565" customWidth="1"/>
    <col min="517" max="517" width="12.7109375" style="565" customWidth="1"/>
    <col min="518" max="518" width="2.7109375" style="565" customWidth="1"/>
    <col min="519" max="519" width="7.7109375" style="565" customWidth="1"/>
    <col min="520" max="520" width="5.85546875" style="565" customWidth="1"/>
    <col min="521" max="521" width="1.7109375" style="565" customWidth="1"/>
    <col min="522" max="522" width="10.7109375" style="565" customWidth="1"/>
    <col min="523" max="523" width="1.7109375" style="565" customWidth="1"/>
    <col min="524" max="524" width="10.7109375" style="565" customWidth="1"/>
    <col min="525" max="525" width="1.7109375" style="565" customWidth="1"/>
    <col min="526" max="526" width="10.7109375" style="565" customWidth="1"/>
    <col min="527" max="527" width="1.7109375" style="565" customWidth="1"/>
    <col min="528" max="528" width="10.7109375" style="565" customWidth="1"/>
    <col min="529" max="529" width="1.7109375" style="565" customWidth="1"/>
    <col min="530" max="530" width="9.140625" style="565"/>
    <col min="531" max="531" width="8.7109375" style="565" customWidth="1"/>
    <col min="532" max="532" width="0" style="565" hidden="1" customWidth="1"/>
    <col min="533" max="533" width="5.7109375" style="565" customWidth="1"/>
    <col min="534" max="768" width="9.140625" style="565"/>
    <col min="769" max="770" width="3.28515625" style="565" customWidth="1"/>
    <col min="771" max="771" width="4.7109375" style="565" customWidth="1"/>
    <col min="772" max="772" width="4.28515625" style="565" customWidth="1"/>
    <col min="773" max="773" width="12.7109375" style="565" customWidth="1"/>
    <col min="774" max="774" width="2.7109375" style="565" customWidth="1"/>
    <col min="775" max="775" width="7.7109375" style="565" customWidth="1"/>
    <col min="776" max="776" width="5.85546875" style="565" customWidth="1"/>
    <col min="777" max="777" width="1.7109375" style="565" customWidth="1"/>
    <col min="778" max="778" width="10.7109375" style="565" customWidth="1"/>
    <col min="779" max="779" width="1.7109375" style="565" customWidth="1"/>
    <col min="780" max="780" width="10.7109375" style="565" customWidth="1"/>
    <col min="781" max="781" width="1.7109375" style="565" customWidth="1"/>
    <col min="782" max="782" width="10.7109375" style="565" customWidth="1"/>
    <col min="783" max="783" width="1.7109375" style="565" customWidth="1"/>
    <col min="784" max="784" width="10.7109375" style="565" customWidth="1"/>
    <col min="785" max="785" width="1.7109375" style="565" customWidth="1"/>
    <col min="786" max="786" width="9.140625" style="565"/>
    <col min="787" max="787" width="8.7109375" style="565" customWidth="1"/>
    <col min="788" max="788" width="0" style="565" hidden="1" customWidth="1"/>
    <col min="789" max="789" width="5.7109375" style="565" customWidth="1"/>
    <col min="790" max="1024" width="9.140625" style="565"/>
    <col min="1025" max="1026" width="3.28515625" style="565" customWidth="1"/>
    <col min="1027" max="1027" width="4.7109375" style="565" customWidth="1"/>
    <col min="1028" max="1028" width="4.28515625" style="565" customWidth="1"/>
    <col min="1029" max="1029" width="12.7109375" style="565" customWidth="1"/>
    <col min="1030" max="1030" width="2.7109375" style="565" customWidth="1"/>
    <col min="1031" max="1031" width="7.7109375" style="565" customWidth="1"/>
    <col min="1032" max="1032" width="5.85546875" style="565" customWidth="1"/>
    <col min="1033" max="1033" width="1.7109375" style="565" customWidth="1"/>
    <col min="1034" max="1034" width="10.7109375" style="565" customWidth="1"/>
    <col min="1035" max="1035" width="1.7109375" style="565" customWidth="1"/>
    <col min="1036" max="1036" width="10.7109375" style="565" customWidth="1"/>
    <col min="1037" max="1037" width="1.7109375" style="565" customWidth="1"/>
    <col min="1038" max="1038" width="10.7109375" style="565" customWidth="1"/>
    <col min="1039" max="1039" width="1.7109375" style="565" customWidth="1"/>
    <col min="1040" max="1040" width="10.7109375" style="565" customWidth="1"/>
    <col min="1041" max="1041" width="1.7109375" style="565" customWidth="1"/>
    <col min="1042" max="1042" width="9.140625" style="565"/>
    <col min="1043" max="1043" width="8.7109375" style="565" customWidth="1"/>
    <col min="1044" max="1044" width="0" style="565" hidden="1" customWidth="1"/>
    <col min="1045" max="1045" width="5.7109375" style="565" customWidth="1"/>
    <col min="1046" max="1280" width="9.140625" style="565"/>
    <col min="1281" max="1282" width="3.28515625" style="565" customWidth="1"/>
    <col min="1283" max="1283" width="4.7109375" style="565" customWidth="1"/>
    <col min="1284" max="1284" width="4.28515625" style="565" customWidth="1"/>
    <col min="1285" max="1285" width="12.7109375" style="565" customWidth="1"/>
    <col min="1286" max="1286" width="2.7109375" style="565" customWidth="1"/>
    <col min="1287" max="1287" width="7.7109375" style="565" customWidth="1"/>
    <col min="1288" max="1288" width="5.85546875" style="565" customWidth="1"/>
    <col min="1289" max="1289" width="1.7109375" style="565" customWidth="1"/>
    <col min="1290" max="1290" width="10.7109375" style="565" customWidth="1"/>
    <col min="1291" max="1291" width="1.7109375" style="565" customWidth="1"/>
    <col min="1292" max="1292" width="10.7109375" style="565" customWidth="1"/>
    <col min="1293" max="1293" width="1.7109375" style="565" customWidth="1"/>
    <col min="1294" max="1294" width="10.7109375" style="565" customWidth="1"/>
    <col min="1295" max="1295" width="1.7109375" style="565" customWidth="1"/>
    <col min="1296" max="1296" width="10.7109375" style="565" customWidth="1"/>
    <col min="1297" max="1297" width="1.7109375" style="565" customWidth="1"/>
    <col min="1298" max="1298" width="9.140625" style="565"/>
    <col min="1299" max="1299" width="8.7109375" style="565" customWidth="1"/>
    <col min="1300" max="1300" width="0" style="565" hidden="1" customWidth="1"/>
    <col min="1301" max="1301" width="5.7109375" style="565" customWidth="1"/>
    <col min="1302" max="1536" width="9.140625" style="565"/>
    <col min="1537" max="1538" width="3.28515625" style="565" customWidth="1"/>
    <col min="1539" max="1539" width="4.7109375" style="565" customWidth="1"/>
    <col min="1540" max="1540" width="4.28515625" style="565" customWidth="1"/>
    <col min="1541" max="1541" width="12.7109375" style="565" customWidth="1"/>
    <col min="1542" max="1542" width="2.7109375" style="565" customWidth="1"/>
    <col min="1543" max="1543" width="7.7109375" style="565" customWidth="1"/>
    <col min="1544" max="1544" width="5.85546875" style="565" customWidth="1"/>
    <col min="1545" max="1545" width="1.7109375" style="565" customWidth="1"/>
    <col min="1546" max="1546" width="10.7109375" style="565" customWidth="1"/>
    <col min="1547" max="1547" width="1.7109375" style="565" customWidth="1"/>
    <col min="1548" max="1548" width="10.7109375" style="565" customWidth="1"/>
    <col min="1549" max="1549" width="1.7109375" style="565" customWidth="1"/>
    <col min="1550" max="1550" width="10.7109375" style="565" customWidth="1"/>
    <col min="1551" max="1551" width="1.7109375" style="565" customWidth="1"/>
    <col min="1552" max="1552" width="10.7109375" style="565" customWidth="1"/>
    <col min="1553" max="1553" width="1.7109375" style="565" customWidth="1"/>
    <col min="1554" max="1554" width="9.140625" style="565"/>
    <col min="1555" max="1555" width="8.7109375" style="565" customWidth="1"/>
    <col min="1556" max="1556" width="0" style="565" hidden="1" customWidth="1"/>
    <col min="1557" max="1557" width="5.7109375" style="565" customWidth="1"/>
    <col min="1558" max="1792" width="9.140625" style="565"/>
    <col min="1793" max="1794" width="3.28515625" style="565" customWidth="1"/>
    <col min="1795" max="1795" width="4.7109375" style="565" customWidth="1"/>
    <col min="1796" max="1796" width="4.28515625" style="565" customWidth="1"/>
    <col min="1797" max="1797" width="12.7109375" style="565" customWidth="1"/>
    <col min="1798" max="1798" width="2.7109375" style="565" customWidth="1"/>
    <col min="1799" max="1799" width="7.7109375" style="565" customWidth="1"/>
    <col min="1800" max="1800" width="5.85546875" style="565" customWidth="1"/>
    <col min="1801" max="1801" width="1.7109375" style="565" customWidth="1"/>
    <col min="1802" max="1802" width="10.7109375" style="565" customWidth="1"/>
    <col min="1803" max="1803" width="1.7109375" style="565" customWidth="1"/>
    <col min="1804" max="1804" width="10.7109375" style="565" customWidth="1"/>
    <col min="1805" max="1805" width="1.7109375" style="565" customWidth="1"/>
    <col min="1806" max="1806" width="10.7109375" style="565" customWidth="1"/>
    <col min="1807" max="1807" width="1.7109375" style="565" customWidth="1"/>
    <col min="1808" max="1808" width="10.7109375" style="565" customWidth="1"/>
    <col min="1809" max="1809" width="1.7109375" style="565" customWidth="1"/>
    <col min="1810" max="1810" width="9.140625" style="565"/>
    <col min="1811" max="1811" width="8.7109375" style="565" customWidth="1"/>
    <col min="1812" max="1812" width="0" style="565" hidden="1" customWidth="1"/>
    <col min="1813" max="1813" width="5.7109375" style="565" customWidth="1"/>
    <col min="1814" max="2048" width="9.140625" style="565"/>
    <col min="2049" max="2050" width="3.28515625" style="565" customWidth="1"/>
    <col min="2051" max="2051" width="4.7109375" style="565" customWidth="1"/>
    <col min="2052" max="2052" width="4.28515625" style="565" customWidth="1"/>
    <col min="2053" max="2053" width="12.7109375" style="565" customWidth="1"/>
    <col min="2054" max="2054" width="2.7109375" style="565" customWidth="1"/>
    <col min="2055" max="2055" width="7.7109375" style="565" customWidth="1"/>
    <col min="2056" max="2056" width="5.85546875" style="565" customWidth="1"/>
    <col min="2057" max="2057" width="1.7109375" style="565" customWidth="1"/>
    <col min="2058" max="2058" width="10.7109375" style="565" customWidth="1"/>
    <col min="2059" max="2059" width="1.7109375" style="565" customWidth="1"/>
    <col min="2060" max="2060" width="10.7109375" style="565" customWidth="1"/>
    <col min="2061" max="2061" width="1.7109375" style="565" customWidth="1"/>
    <col min="2062" max="2062" width="10.7109375" style="565" customWidth="1"/>
    <col min="2063" max="2063" width="1.7109375" style="565" customWidth="1"/>
    <col min="2064" max="2064" width="10.7109375" style="565" customWidth="1"/>
    <col min="2065" max="2065" width="1.7109375" style="565" customWidth="1"/>
    <col min="2066" max="2066" width="9.140625" style="565"/>
    <col min="2067" max="2067" width="8.7109375" style="565" customWidth="1"/>
    <col min="2068" max="2068" width="0" style="565" hidden="1" customWidth="1"/>
    <col min="2069" max="2069" width="5.7109375" style="565" customWidth="1"/>
    <col min="2070" max="2304" width="9.140625" style="565"/>
    <col min="2305" max="2306" width="3.28515625" style="565" customWidth="1"/>
    <col min="2307" max="2307" width="4.7109375" style="565" customWidth="1"/>
    <col min="2308" max="2308" width="4.28515625" style="565" customWidth="1"/>
    <col min="2309" max="2309" width="12.7109375" style="565" customWidth="1"/>
    <col min="2310" max="2310" width="2.7109375" style="565" customWidth="1"/>
    <col min="2311" max="2311" width="7.7109375" style="565" customWidth="1"/>
    <col min="2312" max="2312" width="5.85546875" style="565" customWidth="1"/>
    <col min="2313" max="2313" width="1.7109375" style="565" customWidth="1"/>
    <col min="2314" max="2314" width="10.7109375" style="565" customWidth="1"/>
    <col min="2315" max="2315" width="1.7109375" style="565" customWidth="1"/>
    <col min="2316" max="2316" width="10.7109375" style="565" customWidth="1"/>
    <col min="2317" max="2317" width="1.7109375" style="565" customWidth="1"/>
    <col min="2318" max="2318" width="10.7109375" style="565" customWidth="1"/>
    <col min="2319" max="2319" width="1.7109375" style="565" customWidth="1"/>
    <col min="2320" max="2320" width="10.7109375" style="565" customWidth="1"/>
    <col min="2321" max="2321" width="1.7109375" style="565" customWidth="1"/>
    <col min="2322" max="2322" width="9.140625" style="565"/>
    <col min="2323" max="2323" width="8.7109375" style="565" customWidth="1"/>
    <col min="2324" max="2324" width="0" style="565" hidden="1" customWidth="1"/>
    <col min="2325" max="2325" width="5.7109375" style="565" customWidth="1"/>
    <col min="2326" max="2560" width="9.140625" style="565"/>
    <col min="2561" max="2562" width="3.28515625" style="565" customWidth="1"/>
    <col min="2563" max="2563" width="4.7109375" style="565" customWidth="1"/>
    <col min="2564" max="2564" width="4.28515625" style="565" customWidth="1"/>
    <col min="2565" max="2565" width="12.7109375" style="565" customWidth="1"/>
    <col min="2566" max="2566" width="2.7109375" style="565" customWidth="1"/>
    <col min="2567" max="2567" width="7.7109375" style="565" customWidth="1"/>
    <col min="2568" max="2568" width="5.85546875" style="565" customWidth="1"/>
    <col min="2569" max="2569" width="1.7109375" style="565" customWidth="1"/>
    <col min="2570" max="2570" width="10.7109375" style="565" customWidth="1"/>
    <col min="2571" max="2571" width="1.7109375" style="565" customWidth="1"/>
    <col min="2572" max="2572" width="10.7109375" style="565" customWidth="1"/>
    <col min="2573" max="2573" width="1.7109375" style="565" customWidth="1"/>
    <col min="2574" max="2574" width="10.7109375" style="565" customWidth="1"/>
    <col min="2575" max="2575" width="1.7109375" style="565" customWidth="1"/>
    <col min="2576" max="2576" width="10.7109375" style="565" customWidth="1"/>
    <col min="2577" max="2577" width="1.7109375" style="565" customWidth="1"/>
    <col min="2578" max="2578" width="9.140625" style="565"/>
    <col min="2579" max="2579" width="8.7109375" style="565" customWidth="1"/>
    <col min="2580" max="2580" width="0" style="565" hidden="1" customWidth="1"/>
    <col min="2581" max="2581" width="5.7109375" style="565" customWidth="1"/>
    <col min="2582" max="2816" width="9.140625" style="565"/>
    <col min="2817" max="2818" width="3.28515625" style="565" customWidth="1"/>
    <col min="2819" max="2819" width="4.7109375" style="565" customWidth="1"/>
    <col min="2820" max="2820" width="4.28515625" style="565" customWidth="1"/>
    <col min="2821" max="2821" width="12.7109375" style="565" customWidth="1"/>
    <col min="2822" max="2822" width="2.7109375" style="565" customWidth="1"/>
    <col min="2823" max="2823" width="7.7109375" style="565" customWidth="1"/>
    <col min="2824" max="2824" width="5.85546875" style="565" customWidth="1"/>
    <col min="2825" max="2825" width="1.7109375" style="565" customWidth="1"/>
    <col min="2826" max="2826" width="10.7109375" style="565" customWidth="1"/>
    <col min="2827" max="2827" width="1.7109375" style="565" customWidth="1"/>
    <col min="2828" max="2828" width="10.7109375" style="565" customWidth="1"/>
    <col min="2829" max="2829" width="1.7109375" style="565" customWidth="1"/>
    <col min="2830" max="2830" width="10.7109375" style="565" customWidth="1"/>
    <col min="2831" max="2831" width="1.7109375" style="565" customWidth="1"/>
    <col min="2832" max="2832" width="10.7109375" style="565" customWidth="1"/>
    <col min="2833" max="2833" width="1.7109375" style="565" customWidth="1"/>
    <col min="2834" max="2834" width="9.140625" style="565"/>
    <col min="2835" max="2835" width="8.7109375" style="565" customWidth="1"/>
    <col min="2836" max="2836" width="0" style="565" hidden="1" customWidth="1"/>
    <col min="2837" max="2837" width="5.7109375" style="565" customWidth="1"/>
    <col min="2838" max="3072" width="9.140625" style="565"/>
    <col min="3073" max="3074" width="3.28515625" style="565" customWidth="1"/>
    <col min="3075" max="3075" width="4.7109375" style="565" customWidth="1"/>
    <col min="3076" max="3076" width="4.28515625" style="565" customWidth="1"/>
    <col min="3077" max="3077" width="12.7109375" style="565" customWidth="1"/>
    <col min="3078" max="3078" width="2.7109375" style="565" customWidth="1"/>
    <col min="3079" max="3079" width="7.7109375" style="565" customWidth="1"/>
    <col min="3080" max="3080" width="5.85546875" style="565" customWidth="1"/>
    <col min="3081" max="3081" width="1.7109375" style="565" customWidth="1"/>
    <col min="3082" max="3082" width="10.7109375" style="565" customWidth="1"/>
    <col min="3083" max="3083" width="1.7109375" style="565" customWidth="1"/>
    <col min="3084" max="3084" width="10.7109375" style="565" customWidth="1"/>
    <col min="3085" max="3085" width="1.7109375" style="565" customWidth="1"/>
    <col min="3086" max="3086" width="10.7109375" style="565" customWidth="1"/>
    <col min="3087" max="3087" width="1.7109375" style="565" customWidth="1"/>
    <col min="3088" max="3088" width="10.7109375" style="565" customWidth="1"/>
    <col min="3089" max="3089" width="1.7109375" style="565" customWidth="1"/>
    <col min="3090" max="3090" width="9.140625" style="565"/>
    <col min="3091" max="3091" width="8.7109375" style="565" customWidth="1"/>
    <col min="3092" max="3092" width="0" style="565" hidden="1" customWidth="1"/>
    <col min="3093" max="3093" width="5.7109375" style="565" customWidth="1"/>
    <col min="3094" max="3328" width="9.140625" style="565"/>
    <col min="3329" max="3330" width="3.28515625" style="565" customWidth="1"/>
    <col min="3331" max="3331" width="4.7109375" style="565" customWidth="1"/>
    <col min="3332" max="3332" width="4.28515625" style="565" customWidth="1"/>
    <col min="3333" max="3333" width="12.7109375" style="565" customWidth="1"/>
    <col min="3334" max="3334" width="2.7109375" style="565" customWidth="1"/>
    <col min="3335" max="3335" width="7.7109375" style="565" customWidth="1"/>
    <col min="3336" max="3336" width="5.85546875" style="565" customWidth="1"/>
    <col min="3337" max="3337" width="1.7109375" style="565" customWidth="1"/>
    <col min="3338" max="3338" width="10.7109375" style="565" customWidth="1"/>
    <col min="3339" max="3339" width="1.7109375" style="565" customWidth="1"/>
    <col min="3340" max="3340" width="10.7109375" style="565" customWidth="1"/>
    <col min="3341" max="3341" width="1.7109375" style="565" customWidth="1"/>
    <col min="3342" max="3342" width="10.7109375" style="565" customWidth="1"/>
    <col min="3343" max="3343" width="1.7109375" style="565" customWidth="1"/>
    <col min="3344" max="3344" width="10.7109375" style="565" customWidth="1"/>
    <col min="3345" max="3345" width="1.7109375" style="565" customWidth="1"/>
    <col min="3346" max="3346" width="9.140625" style="565"/>
    <col min="3347" max="3347" width="8.7109375" style="565" customWidth="1"/>
    <col min="3348" max="3348" width="0" style="565" hidden="1" customWidth="1"/>
    <col min="3349" max="3349" width="5.7109375" style="565" customWidth="1"/>
    <col min="3350" max="3584" width="9.140625" style="565"/>
    <col min="3585" max="3586" width="3.28515625" style="565" customWidth="1"/>
    <col min="3587" max="3587" width="4.7109375" style="565" customWidth="1"/>
    <col min="3588" max="3588" width="4.28515625" style="565" customWidth="1"/>
    <col min="3589" max="3589" width="12.7109375" style="565" customWidth="1"/>
    <col min="3590" max="3590" width="2.7109375" style="565" customWidth="1"/>
    <col min="3591" max="3591" width="7.7109375" style="565" customWidth="1"/>
    <col min="3592" max="3592" width="5.85546875" style="565" customWidth="1"/>
    <col min="3593" max="3593" width="1.7109375" style="565" customWidth="1"/>
    <col min="3594" max="3594" width="10.7109375" style="565" customWidth="1"/>
    <col min="3595" max="3595" width="1.7109375" style="565" customWidth="1"/>
    <col min="3596" max="3596" width="10.7109375" style="565" customWidth="1"/>
    <col min="3597" max="3597" width="1.7109375" style="565" customWidth="1"/>
    <col min="3598" max="3598" width="10.7109375" style="565" customWidth="1"/>
    <col min="3599" max="3599" width="1.7109375" style="565" customWidth="1"/>
    <col min="3600" max="3600" width="10.7109375" style="565" customWidth="1"/>
    <col min="3601" max="3601" width="1.7109375" style="565" customWidth="1"/>
    <col min="3602" max="3602" width="9.140625" style="565"/>
    <col min="3603" max="3603" width="8.7109375" style="565" customWidth="1"/>
    <col min="3604" max="3604" width="0" style="565" hidden="1" customWidth="1"/>
    <col min="3605" max="3605" width="5.7109375" style="565" customWidth="1"/>
    <col min="3606" max="3840" width="9.140625" style="565"/>
    <col min="3841" max="3842" width="3.28515625" style="565" customWidth="1"/>
    <col min="3843" max="3843" width="4.7109375" style="565" customWidth="1"/>
    <col min="3844" max="3844" width="4.28515625" style="565" customWidth="1"/>
    <col min="3845" max="3845" width="12.7109375" style="565" customWidth="1"/>
    <col min="3846" max="3846" width="2.7109375" style="565" customWidth="1"/>
    <col min="3847" max="3847" width="7.7109375" style="565" customWidth="1"/>
    <col min="3848" max="3848" width="5.85546875" style="565" customWidth="1"/>
    <col min="3849" max="3849" width="1.7109375" style="565" customWidth="1"/>
    <col min="3850" max="3850" width="10.7109375" style="565" customWidth="1"/>
    <col min="3851" max="3851" width="1.7109375" style="565" customWidth="1"/>
    <col min="3852" max="3852" width="10.7109375" style="565" customWidth="1"/>
    <col min="3853" max="3853" width="1.7109375" style="565" customWidth="1"/>
    <col min="3854" max="3854" width="10.7109375" style="565" customWidth="1"/>
    <col min="3855" max="3855" width="1.7109375" style="565" customWidth="1"/>
    <col min="3856" max="3856" width="10.7109375" style="565" customWidth="1"/>
    <col min="3857" max="3857" width="1.7109375" style="565" customWidth="1"/>
    <col min="3858" max="3858" width="9.140625" style="565"/>
    <col min="3859" max="3859" width="8.7109375" style="565" customWidth="1"/>
    <col min="3860" max="3860" width="0" style="565" hidden="1" customWidth="1"/>
    <col min="3861" max="3861" width="5.7109375" style="565" customWidth="1"/>
    <col min="3862" max="4096" width="9.140625" style="565"/>
    <col min="4097" max="4098" width="3.28515625" style="565" customWidth="1"/>
    <col min="4099" max="4099" width="4.7109375" style="565" customWidth="1"/>
    <col min="4100" max="4100" width="4.28515625" style="565" customWidth="1"/>
    <col min="4101" max="4101" width="12.7109375" style="565" customWidth="1"/>
    <col min="4102" max="4102" width="2.7109375" style="565" customWidth="1"/>
    <col min="4103" max="4103" width="7.7109375" style="565" customWidth="1"/>
    <col min="4104" max="4104" width="5.85546875" style="565" customWidth="1"/>
    <col min="4105" max="4105" width="1.7109375" style="565" customWidth="1"/>
    <col min="4106" max="4106" width="10.7109375" style="565" customWidth="1"/>
    <col min="4107" max="4107" width="1.7109375" style="565" customWidth="1"/>
    <col min="4108" max="4108" width="10.7109375" style="565" customWidth="1"/>
    <col min="4109" max="4109" width="1.7109375" style="565" customWidth="1"/>
    <col min="4110" max="4110" width="10.7109375" style="565" customWidth="1"/>
    <col min="4111" max="4111" width="1.7109375" style="565" customWidth="1"/>
    <col min="4112" max="4112" width="10.7109375" style="565" customWidth="1"/>
    <col min="4113" max="4113" width="1.7109375" style="565" customWidth="1"/>
    <col min="4114" max="4114" width="9.140625" style="565"/>
    <col min="4115" max="4115" width="8.7109375" style="565" customWidth="1"/>
    <col min="4116" max="4116" width="0" style="565" hidden="1" customWidth="1"/>
    <col min="4117" max="4117" width="5.7109375" style="565" customWidth="1"/>
    <col min="4118" max="4352" width="9.140625" style="565"/>
    <col min="4353" max="4354" width="3.28515625" style="565" customWidth="1"/>
    <col min="4355" max="4355" width="4.7109375" style="565" customWidth="1"/>
    <col min="4356" max="4356" width="4.28515625" style="565" customWidth="1"/>
    <col min="4357" max="4357" width="12.7109375" style="565" customWidth="1"/>
    <col min="4358" max="4358" width="2.7109375" style="565" customWidth="1"/>
    <col min="4359" max="4359" width="7.7109375" style="565" customWidth="1"/>
    <col min="4360" max="4360" width="5.85546875" style="565" customWidth="1"/>
    <col min="4361" max="4361" width="1.7109375" style="565" customWidth="1"/>
    <col min="4362" max="4362" width="10.7109375" style="565" customWidth="1"/>
    <col min="4363" max="4363" width="1.7109375" style="565" customWidth="1"/>
    <col min="4364" max="4364" width="10.7109375" style="565" customWidth="1"/>
    <col min="4365" max="4365" width="1.7109375" style="565" customWidth="1"/>
    <col min="4366" max="4366" width="10.7109375" style="565" customWidth="1"/>
    <col min="4367" max="4367" width="1.7109375" style="565" customWidth="1"/>
    <col min="4368" max="4368" width="10.7109375" style="565" customWidth="1"/>
    <col min="4369" max="4369" width="1.7109375" style="565" customWidth="1"/>
    <col min="4370" max="4370" width="9.140625" style="565"/>
    <col min="4371" max="4371" width="8.7109375" style="565" customWidth="1"/>
    <col min="4372" max="4372" width="0" style="565" hidden="1" customWidth="1"/>
    <col min="4373" max="4373" width="5.7109375" style="565" customWidth="1"/>
    <col min="4374" max="4608" width="9.140625" style="565"/>
    <col min="4609" max="4610" width="3.28515625" style="565" customWidth="1"/>
    <col min="4611" max="4611" width="4.7109375" style="565" customWidth="1"/>
    <col min="4612" max="4612" width="4.28515625" style="565" customWidth="1"/>
    <col min="4613" max="4613" width="12.7109375" style="565" customWidth="1"/>
    <col min="4614" max="4614" width="2.7109375" style="565" customWidth="1"/>
    <col min="4615" max="4615" width="7.7109375" style="565" customWidth="1"/>
    <col min="4616" max="4616" width="5.85546875" style="565" customWidth="1"/>
    <col min="4617" max="4617" width="1.7109375" style="565" customWidth="1"/>
    <col min="4618" max="4618" width="10.7109375" style="565" customWidth="1"/>
    <col min="4619" max="4619" width="1.7109375" style="565" customWidth="1"/>
    <col min="4620" max="4620" width="10.7109375" style="565" customWidth="1"/>
    <col min="4621" max="4621" width="1.7109375" style="565" customWidth="1"/>
    <col min="4622" max="4622" width="10.7109375" style="565" customWidth="1"/>
    <col min="4623" max="4623" width="1.7109375" style="565" customWidth="1"/>
    <col min="4624" max="4624" width="10.7109375" style="565" customWidth="1"/>
    <col min="4625" max="4625" width="1.7109375" style="565" customWidth="1"/>
    <col min="4626" max="4626" width="9.140625" style="565"/>
    <col min="4627" max="4627" width="8.7109375" style="565" customWidth="1"/>
    <col min="4628" max="4628" width="0" style="565" hidden="1" customWidth="1"/>
    <col min="4629" max="4629" width="5.7109375" style="565" customWidth="1"/>
    <col min="4630" max="4864" width="9.140625" style="565"/>
    <col min="4865" max="4866" width="3.28515625" style="565" customWidth="1"/>
    <col min="4867" max="4867" width="4.7109375" style="565" customWidth="1"/>
    <col min="4868" max="4868" width="4.28515625" style="565" customWidth="1"/>
    <col min="4869" max="4869" width="12.7109375" style="565" customWidth="1"/>
    <col min="4870" max="4870" width="2.7109375" style="565" customWidth="1"/>
    <col min="4871" max="4871" width="7.7109375" style="565" customWidth="1"/>
    <col min="4872" max="4872" width="5.85546875" style="565" customWidth="1"/>
    <col min="4873" max="4873" width="1.7109375" style="565" customWidth="1"/>
    <col min="4874" max="4874" width="10.7109375" style="565" customWidth="1"/>
    <col min="4875" max="4875" width="1.7109375" style="565" customWidth="1"/>
    <col min="4876" max="4876" width="10.7109375" style="565" customWidth="1"/>
    <col min="4877" max="4877" width="1.7109375" style="565" customWidth="1"/>
    <col min="4878" max="4878" width="10.7109375" style="565" customWidth="1"/>
    <col min="4879" max="4879" width="1.7109375" style="565" customWidth="1"/>
    <col min="4880" max="4880" width="10.7109375" style="565" customWidth="1"/>
    <col min="4881" max="4881" width="1.7109375" style="565" customWidth="1"/>
    <col min="4882" max="4882" width="9.140625" style="565"/>
    <col min="4883" max="4883" width="8.7109375" style="565" customWidth="1"/>
    <col min="4884" max="4884" width="0" style="565" hidden="1" customWidth="1"/>
    <col min="4885" max="4885" width="5.7109375" style="565" customWidth="1"/>
    <col min="4886" max="5120" width="9.140625" style="565"/>
    <col min="5121" max="5122" width="3.28515625" style="565" customWidth="1"/>
    <col min="5123" max="5123" width="4.7109375" style="565" customWidth="1"/>
    <col min="5124" max="5124" width="4.28515625" style="565" customWidth="1"/>
    <col min="5125" max="5125" width="12.7109375" style="565" customWidth="1"/>
    <col min="5126" max="5126" width="2.7109375" style="565" customWidth="1"/>
    <col min="5127" max="5127" width="7.7109375" style="565" customWidth="1"/>
    <col min="5128" max="5128" width="5.85546875" style="565" customWidth="1"/>
    <col min="5129" max="5129" width="1.7109375" style="565" customWidth="1"/>
    <col min="5130" max="5130" width="10.7109375" style="565" customWidth="1"/>
    <col min="5131" max="5131" width="1.7109375" style="565" customWidth="1"/>
    <col min="5132" max="5132" width="10.7109375" style="565" customWidth="1"/>
    <col min="5133" max="5133" width="1.7109375" style="565" customWidth="1"/>
    <col min="5134" max="5134" width="10.7109375" style="565" customWidth="1"/>
    <col min="5135" max="5135" width="1.7109375" style="565" customWidth="1"/>
    <col min="5136" max="5136" width="10.7109375" style="565" customWidth="1"/>
    <col min="5137" max="5137" width="1.7109375" style="565" customWidth="1"/>
    <col min="5138" max="5138" width="9.140625" style="565"/>
    <col min="5139" max="5139" width="8.7109375" style="565" customWidth="1"/>
    <col min="5140" max="5140" width="0" style="565" hidden="1" customWidth="1"/>
    <col min="5141" max="5141" width="5.7109375" style="565" customWidth="1"/>
    <col min="5142" max="5376" width="9.140625" style="565"/>
    <col min="5377" max="5378" width="3.28515625" style="565" customWidth="1"/>
    <col min="5379" max="5379" width="4.7109375" style="565" customWidth="1"/>
    <col min="5380" max="5380" width="4.28515625" style="565" customWidth="1"/>
    <col min="5381" max="5381" width="12.7109375" style="565" customWidth="1"/>
    <col min="5382" max="5382" width="2.7109375" style="565" customWidth="1"/>
    <col min="5383" max="5383" width="7.7109375" style="565" customWidth="1"/>
    <col min="5384" max="5384" width="5.85546875" style="565" customWidth="1"/>
    <col min="5385" max="5385" width="1.7109375" style="565" customWidth="1"/>
    <col min="5386" max="5386" width="10.7109375" style="565" customWidth="1"/>
    <col min="5387" max="5387" width="1.7109375" style="565" customWidth="1"/>
    <col min="5388" max="5388" width="10.7109375" style="565" customWidth="1"/>
    <col min="5389" max="5389" width="1.7109375" style="565" customWidth="1"/>
    <col min="5390" max="5390" width="10.7109375" style="565" customWidth="1"/>
    <col min="5391" max="5391" width="1.7109375" style="565" customWidth="1"/>
    <col min="5392" max="5392" width="10.7109375" style="565" customWidth="1"/>
    <col min="5393" max="5393" width="1.7109375" style="565" customWidth="1"/>
    <col min="5394" max="5394" width="9.140625" style="565"/>
    <col min="5395" max="5395" width="8.7109375" style="565" customWidth="1"/>
    <col min="5396" max="5396" width="0" style="565" hidden="1" customWidth="1"/>
    <col min="5397" max="5397" width="5.7109375" style="565" customWidth="1"/>
    <col min="5398" max="5632" width="9.140625" style="565"/>
    <col min="5633" max="5634" width="3.28515625" style="565" customWidth="1"/>
    <col min="5635" max="5635" width="4.7109375" style="565" customWidth="1"/>
    <col min="5636" max="5636" width="4.28515625" style="565" customWidth="1"/>
    <col min="5637" max="5637" width="12.7109375" style="565" customWidth="1"/>
    <col min="5638" max="5638" width="2.7109375" style="565" customWidth="1"/>
    <col min="5639" max="5639" width="7.7109375" style="565" customWidth="1"/>
    <col min="5640" max="5640" width="5.85546875" style="565" customWidth="1"/>
    <col min="5641" max="5641" width="1.7109375" style="565" customWidth="1"/>
    <col min="5642" max="5642" width="10.7109375" style="565" customWidth="1"/>
    <col min="5643" max="5643" width="1.7109375" style="565" customWidth="1"/>
    <col min="5644" max="5644" width="10.7109375" style="565" customWidth="1"/>
    <col min="5645" max="5645" width="1.7109375" style="565" customWidth="1"/>
    <col min="5646" max="5646" width="10.7109375" style="565" customWidth="1"/>
    <col min="5647" max="5647" width="1.7109375" style="565" customWidth="1"/>
    <col min="5648" max="5648" width="10.7109375" style="565" customWidth="1"/>
    <col min="5649" max="5649" width="1.7109375" style="565" customWidth="1"/>
    <col min="5650" max="5650" width="9.140625" style="565"/>
    <col min="5651" max="5651" width="8.7109375" style="565" customWidth="1"/>
    <col min="5652" max="5652" width="0" style="565" hidden="1" customWidth="1"/>
    <col min="5653" max="5653" width="5.7109375" style="565" customWidth="1"/>
    <col min="5654" max="5888" width="9.140625" style="565"/>
    <col min="5889" max="5890" width="3.28515625" style="565" customWidth="1"/>
    <col min="5891" max="5891" width="4.7109375" style="565" customWidth="1"/>
    <col min="5892" max="5892" width="4.28515625" style="565" customWidth="1"/>
    <col min="5893" max="5893" width="12.7109375" style="565" customWidth="1"/>
    <col min="5894" max="5894" width="2.7109375" style="565" customWidth="1"/>
    <col min="5895" max="5895" width="7.7109375" style="565" customWidth="1"/>
    <col min="5896" max="5896" width="5.85546875" style="565" customWidth="1"/>
    <col min="5897" max="5897" width="1.7109375" style="565" customWidth="1"/>
    <col min="5898" max="5898" width="10.7109375" style="565" customWidth="1"/>
    <col min="5899" max="5899" width="1.7109375" style="565" customWidth="1"/>
    <col min="5900" max="5900" width="10.7109375" style="565" customWidth="1"/>
    <col min="5901" max="5901" width="1.7109375" style="565" customWidth="1"/>
    <col min="5902" max="5902" width="10.7109375" style="565" customWidth="1"/>
    <col min="5903" max="5903" width="1.7109375" style="565" customWidth="1"/>
    <col min="5904" max="5904" width="10.7109375" style="565" customWidth="1"/>
    <col min="5905" max="5905" width="1.7109375" style="565" customWidth="1"/>
    <col min="5906" max="5906" width="9.140625" style="565"/>
    <col min="5907" max="5907" width="8.7109375" style="565" customWidth="1"/>
    <col min="5908" max="5908" width="0" style="565" hidden="1" customWidth="1"/>
    <col min="5909" max="5909" width="5.7109375" style="565" customWidth="1"/>
    <col min="5910" max="6144" width="9.140625" style="565"/>
    <col min="6145" max="6146" width="3.28515625" style="565" customWidth="1"/>
    <col min="6147" max="6147" width="4.7109375" style="565" customWidth="1"/>
    <col min="6148" max="6148" width="4.28515625" style="565" customWidth="1"/>
    <col min="6149" max="6149" width="12.7109375" style="565" customWidth="1"/>
    <col min="6150" max="6150" width="2.7109375" style="565" customWidth="1"/>
    <col min="6151" max="6151" width="7.7109375" style="565" customWidth="1"/>
    <col min="6152" max="6152" width="5.85546875" style="565" customWidth="1"/>
    <col min="6153" max="6153" width="1.7109375" style="565" customWidth="1"/>
    <col min="6154" max="6154" width="10.7109375" style="565" customWidth="1"/>
    <col min="6155" max="6155" width="1.7109375" style="565" customWidth="1"/>
    <col min="6156" max="6156" width="10.7109375" style="565" customWidth="1"/>
    <col min="6157" max="6157" width="1.7109375" style="565" customWidth="1"/>
    <col min="6158" max="6158" width="10.7109375" style="565" customWidth="1"/>
    <col min="6159" max="6159" width="1.7109375" style="565" customWidth="1"/>
    <col min="6160" max="6160" width="10.7109375" style="565" customWidth="1"/>
    <col min="6161" max="6161" width="1.7109375" style="565" customWidth="1"/>
    <col min="6162" max="6162" width="9.140625" style="565"/>
    <col min="6163" max="6163" width="8.7109375" style="565" customWidth="1"/>
    <col min="6164" max="6164" width="0" style="565" hidden="1" customWidth="1"/>
    <col min="6165" max="6165" width="5.7109375" style="565" customWidth="1"/>
    <col min="6166" max="6400" width="9.140625" style="565"/>
    <col min="6401" max="6402" width="3.28515625" style="565" customWidth="1"/>
    <col min="6403" max="6403" width="4.7109375" style="565" customWidth="1"/>
    <col min="6404" max="6404" width="4.28515625" style="565" customWidth="1"/>
    <col min="6405" max="6405" width="12.7109375" style="565" customWidth="1"/>
    <col min="6406" max="6406" width="2.7109375" style="565" customWidth="1"/>
    <col min="6407" max="6407" width="7.7109375" style="565" customWidth="1"/>
    <col min="6408" max="6408" width="5.85546875" style="565" customWidth="1"/>
    <col min="6409" max="6409" width="1.7109375" style="565" customWidth="1"/>
    <col min="6410" max="6410" width="10.7109375" style="565" customWidth="1"/>
    <col min="6411" max="6411" width="1.7109375" style="565" customWidth="1"/>
    <col min="6412" max="6412" width="10.7109375" style="565" customWidth="1"/>
    <col min="6413" max="6413" width="1.7109375" style="565" customWidth="1"/>
    <col min="6414" max="6414" width="10.7109375" style="565" customWidth="1"/>
    <col min="6415" max="6415" width="1.7109375" style="565" customWidth="1"/>
    <col min="6416" max="6416" width="10.7109375" style="565" customWidth="1"/>
    <col min="6417" max="6417" width="1.7109375" style="565" customWidth="1"/>
    <col min="6418" max="6418" width="9.140625" style="565"/>
    <col min="6419" max="6419" width="8.7109375" style="565" customWidth="1"/>
    <col min="6420" max="6420" width="0" style="565" hidden="1" customWidth="1"/>
    <col min="6421" max="6421" width="5.7109375" style="565" customWidth="1"/>
    <col min="6422" max="6656" width="9.140625" style="565"/>
    <col min="6657" max="6658" width="3.28515625" style="565" customWidth="1"/>
    <col min="6659" max="6659" width="4.7109375" style="565" customWidth="1"/>
    <col min="6660" max="6660" width="4.28515625" style="565" customWidth="1"/>
    <col min="6661" max="6661" width="12.7109375" style="565" customWidth="1"/>
    <col min="6662" max="6662" width="2.7109375" style="565" customWidth="1"/>
    <col min="6663" max="6663" width="7.7109375" style="565" customWidth="1"/>
    <col min="6664" max="6664" width="5.85546875" style="565" customWidth="1"/>
    <col min="6665" max="6665" width="1.7109375" style="565" customWidth="1"/>
    <col min="6666" max="6666" width="10.7109375" style="565" customWidth="1"/>
    <col min="6667" max="6667" width="1.7109375" style="565" customWidth="1"/>
    <col min="6668" max="6668" width="10.7109375" style="565" customWidth="1"/>
    <col min="6669" max="6669" width="1.7109375" style="565" customWidth="1"/>
    <col min="6670" max="6670" width="10.7109375" style="565" customWidth="1"/>
    <col min="6671" max="6671" width="1.7109375" style="565" customWidth="1"/>
    <col min="6672" max="6672" width="10.7109375" style="565" customWidth="1"/>
    <col min="6673" max="6673" width="1.7109375" style="565" customWidth="1"/>
    <col min="6674" max="6674" width="9.140625" style="565"/>
    <col min="6675" max="6675" width="8.7109375" style="565" customWidth="1"/>
    <col min="6676" max="6676" width="0" style="565" hidden="1" customWidth="1"/>
    <col min="6677" max="6677" width="5.7109375" style="565" customWidth="1"/>
    <col min="6678" max="6912" width="9.140625" style="565"/>
    <col min="6913" max="6914" width="3.28515625" style="565" customWidth="1"/>
    <col min="6915" max="6915" width="4.7109375" style="565" customWidth="1"/>
    <col min="6916" max="6916" width="4.28515625" style="565" customWidth="1"/>
    <col min="6917" max="6917" width="12.7109375" style="565" customWidth="1"/>
    <col min="6918" max="6918" width="2.7109375" style="565" customWidth="1"/>
    <col min="6919" max="6919" width="7.7109375" style="565" customWidth="1"/>
    <col min="6920" max="6920" width="5.85546875" style="565" customWidth="1"/>
    <col min="6921" max="6921" width="1.7109375" style="565" customWidth="1"/>
    <col min="6922" max="6922" width="10.7109375" style="565" customWidth="1"/>
    <col min="6923" max="6923" width="1.7109375" style="565" customWidth="1"/>
    <col min="6924" max="6924" width="10.7109375" style="565" customWidth="1"/>
    <col min="6925" max="6925" width="1.7109375" style="565" customWidth="1"/>
    <col min="6926" max="6926" width="10.7109375" style="565" customWidth="1"/>
    <col min="6927" max="6927" width="1.7109375" style="565" customWidth="1"/>
    <col min="6928" max="6928" width="10.7109375" style="565" customWidth="1"/>
    <col min="6929" max="6929" width="1.7109375" style="565" customWidth="1"/>
    <col min="6930" max="6930" width="9.140625" style="565"/>
    <col min="6931" max="6931" width="8.7109375" style="565" customWidth="1"/>
    <col min="6932" max="6932" width="0" style="565" hidden="1" customWidth="1"/>
    <col min="6933" max="6933" width="5.7109375" style="565" customWidth="1"/>
    <col min="6934" max="7168" width="9.140625" style="565"/>
    <col min="7169" max="7170" width="3.28515625" style="565" customWidth="1"/>
    <col min="7171" max="7171" width="4.7109375" style="565" customWidth="1"/>
    <col min="7172" max="7172" width="4.28515625" style="565" customWidth="1"/>
    <col min="7173" max="7173" width="12.7109375" style="565" customWidth="1"/>
    <col min="7174" max="7174" width="2.7109375" style="565" customWidth="1"/>
    <col min="7175" max="7175" width="7.7109375" style="565" customWidth="1"/>
    <col min="7176" max="7176" width="5.85546875" style="565" customWidth="1"/>
    <col min="7177" max="7177" width="1.7109375" style="565" customWidth="1"/>
    <col min="7178" max="7178" width="10.7109375" style="565" customWidth="1"/>
    <col min="7179" max="7179" width="1.7109375" style="565" customWidth="1"/>
    <col min="7180" max="7180" width="10.7109375" style="565" customWidth="1"/>
    <col min="7181" max="7181" width="1.7109375" style="565" customWidth="1"/>
    <col min="7182" max="7182" width="10.7109375" style="565" customWidth="1"/>
    <col min="7183" max="7183" width="1.7109375" style="565" customWidth="1"/>
    <col min="7184" max="7184" width="10.7109375" style="565" customWidth="1"/>
    <col min="7185" max="7185" width="1.7109375" style="565" customWidth="1"/>
    <col min="7186" max="7186" width="9.140625" style="565"/>
    <col min="7187" max="7187" width="8.7109375" style="565" customWidth="1"/>
    <col min="7188" max="7188" width="0" style="565" hidden="1" customWidth="1"/>
    <col min="7189" max="7189" width="5.7109375" style="565" customWidth="1"/>
    <col min="7190" max="7424" width="9.140625" style="565"/>
    <col min="7425" max="7426" width="3.28515625" style="565" customWidth="1"/>
    <col min="7427" max="7427" width="4.7109375" style="565" customWidth="1"/>
    <col min="7428" max="7428" width="4.28515625" style="565" customWidth="1"/>
    <col min="7429" max="7429" width="12.7109375" style="565" customWidth="1"/>
    <col min="7430" max="7430" width="2.7109375" style="565" customWidth="1"/>
    <col min="7431" max="7431" width="7.7109375" style="565" customWidth="1"/>
    <col min="7432" max="7432" width="5.85546875" style="565" customWidth="1"/>
    <col min="7433" max="7433" width="1.7109375" style="565" customWidth="1"/>
    <col min="7434" max="7434" width="10.7109375" style="565" customWidth="1"/>
    <col min="7435" max="7435" width="1.7109375" style="565" customWidth="1"/>
    <col min="7436" max="7436" width="10.7109375" style="565" customWidth="1"/>
    <col min="7437" max="7437" width="1.7109375" style="565" customWidth="1"/>
    <col min="7438" max="7438" width="10.7109375" style="565" customWidth="1"/>
    <col min="7439" max="7439" width="1.7109375" style="565" customWidth="1"/>
    <col min="7440" max="7440" width="10.7109375" style="565" customWidth="1"/>
    <col min="7441" max="7441" width="1.7109375" style="565" customWidth="1"/>
    <col min="7442" max="7442" width="9.140625" style="565"/>
    <col min="7443" max="7443" width="8.7109375" style="565" customWidth="1"/>
    <col min="7444" max="7444" width="0" style="565" hidden="1" customWidth="1"/>
    <col min="7445" max="7445" width="5.7109375" style="565" customWidth="1"/>
    <col min="7446" max="7680" width="9.140625" style="565"/>
    <col min="7681" max="7682" width="3.28515625" style="565" customWidth="1"/>
    <col min="7683" max="7683" width="4.7109375" style="565" customWidth="1"/>
    <col min="7684" max="7684" width="4.28515625" style="565" customWidth="1"/>
    <col min="7685" max="7685" width="12.7109375" style="565" customWidth="1"/>
    <col min="7686" max="7686" width="2.7109375" style="565" customWidth="1"/>
    <col min="7687" max="7687" width="7.7109375" style="565" customWidth="1"/>
    <col min="7688" max="7688" width="5.85546875" style="565" customWidth="1"/>
    <col min="7689" max="7689" width="1.7109375" style="565" customWidth="1"/>
    <col min="7690" max="7690" width="10.7109375" style="565" customWidth="1"/>
    <col min="7691" max="7691" width="1.7109375" style="565" customWidth="1"/>
    <col min="7692" max="7692" width="10.7109375" style="565" customWidth="1"/>
    <col min="7693" max="7693" width="1.7109375" style="565" customWidth="1"/>
    <col min="7694" max="7694" width="10.7109375" style="565" customWidth="1"/>
    <col min="7695" max="7695" width="1.7109375" style="565" customWidth="1"/>
    <col min="7696" max="7696" width="10.7109375" style="565" customWidth="1"/>
    <col min="7697" max="7697" width="1.7109375" style="565" customWidth="1"/>
    <col min="7698" max="7698" width="9.140625" style="565"/>
    <col min="7699" max="7699" width="8.7109375" style="565" customWidth="1"/>
    <col min="7700" max="7700" width="0" style="565" hidden="1" customWidth="1"/>
    <col min="7701" max="7701" width="5.7109375" style="565" customWidth="1"/>
    <col min="7702" max="7936" width="9.140625" style="565"/>
    <col min="7937" max="7938" width="3.28515625" style="565" customWidth="1"/>
    <col min="7939" max="7939" width="4.7109375" style="565" customWidth="1"/>
    <col min="7940" max="7940" width="4.28515625" style="565" customWidth="1"/>
    <col min="7941" max="7941" width="12.7109375" style="565" customWidth="1"/>
    <col min="7942" max="7942" width="2.7109375" style="565" customWidth="1"/>
    <col min="7943" max="7943" width="7.7109375" style="565" customWidth="1"/>
    <col min="7944" max="7944" width="5.85546875" style="565" customWidth="1"/>
    <col min="7945" max="7945" width="1.7109375" style="565" customWidth="1"/>
    <col min="7946" max="7946" width="10.7109375" style="565" customWidth="1"/>
    <col min="7947" max="7947" width="1.7109375" style="565" customWidth="1"/>
    <col min="7948" max="7948" width="10.7109375" style="565" customWidth="1"/>
    <col min="7949" max="7949" width="1.7109375" style="565" customWidth="1"/>
    <col min="7950" max="7950" width="10.7109375" style="565" customWidth="1"/>
    <col min="7951" max="7951" width="1.7109375" style="565" customWidth="1"/>
    <col min="7952" max="7952" width="10.7109375" style="565" customWidth="1"/>
    <col min="7953" max="7953" width="1.7109375" style="565" customWidth="1"/>
    <col min="7954" max="7954" width="9.140625" style="565"/>
    <col min="7955" max="7955" width="8.7109375" style="565" customWidth="1"/>
    <col min="7956" max="7956" width="0" style="565" hidden="1" customWidth="1"/>
    <col min="7957" max="7957" width="5.7109375" style="565" customWidth="1"/>
    <col min="7958" max="8192" width="9.140625" style="565"/>
    <col min="8193" max="8194" width="3.28515625" style="565" customWidth="1"/>
    <col min="8195" max="8195" width="4.7109375" style="565" customWidth="1"/>
    <col min="8196" max="8196" width="4.28515625" style="565" customWidth="1"/>
    <col min="8197" max="8197" width="12.7109375" style="565" customWidth="1"/>
    <col min="8198" max="8198" width="2.7109375" style="565" customWidth="1"/>
    <col min="8199" max="8199" width="7.7109375" style="565" customWidth="1"/>
    <col min="8200" max="8200" width="5.85546875" style="565" customWidth="1"/>
    <col min="8201" max="8201" width="1.7109375" style="565" customWidth="1"/>
    <col min="8202" max="8202" width="10.7109375" style="565" customWidth="1"/>
    <col min="8203" max="8203" width="1.7109375" style="565" customWidth="1"/>
    <col min="8204" max="8204" width="10.7109375" style="565" customWidth="1"/>
    <col min="8205" max="8205" width="1.7109375" style="565" customWidth="1"/>
    <col min="8206" max="8206" width="10.7109375" style="565" customWidth="1"/>
    <col min="8207" max="8207" width="1.7109375" style="565" customWidth="1"/>
    <col min="8208" max="8208" width="10.7109375" style="565" customWidth="1"/>
    <col min="8209" max="8209" width="1.7109375" style="565" customWidth="1"/>
    <col min="8210" max="8210" width="9.140625" style="565"/>
    <col min="8211" max="8211" width="8.7109375" style="565" customWidth="1"/>
    <col min="8212" max="8212" width="0" style="565" hidden="1" customWidth="1"/>
    <col min="8213" max="8213" width="5.7109375" style="565" customWidth="1"/>
    <col min="8214" max="8448" width="9.140625" style="565"/>
    <col min="8449" max="8450" width="3.28515625" style="565" customWidth="1"/>
    <col min="8451" max="8451" width="4.7109375" style="565" customWidth="1"/>
    <col min="8452" max="8452" width="4.28515625" style="565" customWidth="1"/>
    <col min="8453" max="8453" width="12.7109375" style="565" customWidth="1"/>
    <col min="8454" max="8454" width="2.7109375" style="565" customWidth="1"/>
    <col min="8455" max="8455" width="7.7109375" style="565" customWidth="1"/>
    <col min="8456" max="8456" width="5.85546875" style="565" customWidth="1"/>
    <col min="8457" max="8457" width="1.7109375" style="565" customWidth="1"/>
    <col min="8458" max="8458" width="10.7109375" style="565" customWidth="1"/>
    <col min="8459" max="8459" width="1.7109375" style="565" customWidth="1"/>
    <col min="8460" max="8460" width="10.7109375" style="565" customWidth="1"/>
    <col min="8461" max="8461" width="1.7109375" style="565" customWidth="1"/>
    <col min="8462" max="8462" width="10.7109375" style="565" customWidth="1"/>
    <col min="8463" max="8463" width="1.7109375" style="565" customWidth="1"/>
    <col min="8464" max="8464" width="10.7109375" style="565" customWidth="1"/>
    <col min="8465" max="8465" width="1.7109375" style="565" customWidth="1"/>
    <col min="8466" max="8466" width="9.140625" style="565"/>
    <col min="8467" max="8467" width="8.7109375" style="565" customWidth="1"/>
    <col min="8468" max="8468" width="0" style="565" hidden="1" customWidth="1"/>
    <col min="8469" max="8469" width="5.7109375" style="565" customWidth="1"/>
    <col min="8470" max="8704" width="9.140625" style="565"/>
    <col min="8705" max="8706" width="3.28515625" style="565" customWidth="1"/>
    <col min="8707" max="8707" width="4.7109375" style="565" customWidth="1"/>
    <col min="8708" max="8708" width="4.28515625" style="565" customWidth="1"/>
    <col min="8709" max="8709" width="12.7109375" style="565" customWidth="1"/>
    <col min="8710" max="8710" width="2.7109375" style="565" customWidth="1"/>
    <col min="8711" max="8711" width="7.7109375" style="565" customWidth="1"/>
    <col min="8712" max="8712" width="5.85546875" style="565" customWidth="1"/>
    <col min="8713" max="8713" width="1.7109375" style="565" customWidth="1"/>
    <col min="8714" max="8714" width="10.7109375" style="565" customWidth="1"/>
    <col min="8715" max="8715" width="1.7109375" style="565" customWidth="1"/>
    <col min="8716" max="8716" width="10.7109375" style="565" customWidth="1"/>
    <col min="8717" max="8717" width="1.7109375" style="565" customWidth="1"/>
    <col min="8718" max="8718" width="10.7109375" style="565" customWidth="1"/>
    <col min="8719" max="8719" width="1.7109375" style="565" customWidth="1"/>
    <col min="8720" max="8720" width="10.7109375" style="565" customWidth="1"/>
    <col min="8721" max="8721" width="1.7109375" style="565" customWidth="1"/>
    <col min="8722" max="8722" width="9.140625" style="565"/>
    <col min="8723" max="8723" width="8.7109375" style="565" customWidth="1"/>
    <col min="8724" max="8724" width="0" style="565" hidden="1" customWidth="1"/>
    <col min="8725" max="8725" width="5.7109375" style="565" customWidth="1"/>
    <col min="8726" max="8960" width="9.140625" style="565"/>
    <col min="8961" max="8962" width="3.28515625" style="565" customWidth="1"/>
    <col min="8963" max="8963" width="4.7109375" style="565" customWidth="1"/>
    <col min="8964" max="8964" width="4.28515625" style="565" customWidth="1"/>
    <col min="8965" max="8965" width="12.7109375" style="565" customWidth="1"/>
    <col min="8966" max="8966" width="2.7109375" style="565" customWidth="1"/>
    <col min="8967" max="8967" width="7.7109375" style="565" customWidth="1"/>
    <col min="8968" max="8968" width="5.85546875" style="565" customWidth="1"/>
    <col min="8969" max="8969" width="1.7109375" style="565" customWidth="1"/>
    <col min="8970" max="8970" width="10.7109375" style="565" customWidth="1"/>
    <col min="8971" max="8971" width="1.7109375" style="565" customWidth="1"/>
    <col min="8972" max="8972" width="10.7109375" style="565" customWidth="1"/>
    <col min="8973" max="8973" width="1.7109375" style="565" customWidth="1"/>
    <col min="8974" max="8974" width="10.7109375" style="565" customWidth="1"/>
    <col min="8975" max="8975" width="1.7109375" style="565" customWidth="1"/>
    <col min="8976" max="8976" width="10.7109375" style="565" customWidth="1"/>
    <col min="8977" max="8977" width="1.7109375" style="565" customWidth="1"/>
    <col min="8978" max="8978" width="9.140625" style="565"/>
    <col min="8979" max="8979" width="8.7109375" style="565" customWidth="1"/>
    <col min="8980" max="8980" width="0" style="565" hidden="1" customWidth="1"/>
    <col min="8981" max="8981" width="5.7109375" style="565" customWidth="1"/>
    <col min="8982" max="9216" width="9.140625" style="565"/>
    <col min="9217" max="9218" width="3.28515625" style="565" customWidth="1"/>
    <col min="9219" max="9219" width="4.7109375" style="565" customWidth="1"/>
    <col min="9220" max="9220" width="4.28515625" style="565" customWidth="1"/>
    <col min="9221" max="9221" width="12.7109375" style="565" customWidth="1"/>
    <col min="9222" max="9222" width="2.7109375" style="565" customWidth="1"/>
    <col min="9223" max="9223" width="7.7109375" style="565" customWidth="1"/>
    <col min="9224" max="9224" width="5.85546875" style="565" customWidth="1"/>
    <col min="9225" max="9225" width="1.7109375" style="565" customWidth="1"/>
    <col min="9226" max="9226" width="10.7109375" style="565" customWidth="1"/>
    <col min="9227" max="9227" width="1.7109375" style="565" customWidth="1"/>
    <col min="9228" max="9228" width="10.7109375" style="565" customWidth="1"/>
    <col min="9229" max="9229" width="1.7109375" style="565" customWidth="1"/>
    <col min="9230" max="9230" width="10.7109375" style="565" customWidth="1"/>
    <col min="9231" max="9231" width="1.7109375" style="565" customWidth="1"/>
    <col min="9232" max="9232" width="10.7109375" style="565" customWidth="1"/>
    <col min="9233" max="9233" width="1.7109375" style="565" customWidth="1"/>
    <col min="9234" max="9234" width="9.140625" style="565"/>
    <col min="9235" max="9235" width="8.7109375" style="565" customWidth="1"/>
    <col min="9236" max="9236" width="0" style="565" hidden="1" customWidth="1"/>
    <col min="9237" max="9237" width="5.7109375" style="565" customWidth="1"/>
    <col min="9238" max="9472" width="9.140625" style="565"/>
    <col min="9473" max="9474" width="3.28515625" style="565" customWidth="1"/>
    <col min="9475" max="9475" width="4.7109375" style="565" customWidth="1"/>
    <col min="9476" max="9476" width="4.28515625" style="565" customWidth="1"/>
    <col min="9477" max="9477" width="12.7109375" style="565" customWidth="1"/>
    <col min="9478" max="9478" width="2.7109375" style="565" customWidth="1"/>
    <col min="9479" max="9479" width="7.7109375" style="565" customWidth="1"/>
    <col min="9480" max="9480" width="5.85546875" style="565" customWidth="1"/>
    <col min="9481" max="9481" width="1.7109375" style="565" customWidth="1"/>
    <col min="9482" max="9482" width="10.7109375" style="565" customWidth="1"/>
    <col min="9483" max="9483" width="1.7109375" style="565" customWidth="1"/>
    <col min="9484" max="9484" width="10.7109375" style="565" customWidth="1"/>
    <col min="9485" max="9485" width="1.7109375" style="565" customWidth="1"/>
    <col min="9486" max="9486" width="10.7109375" style="565" customWidth="1"/>
    <col min="9487" max="9487" width="1.7109375" style="565" customWidth="1"/>
    <col min="9488" max="9488" width="10.7109375" style="565" customWidth="1"/>
    <col min="9489" max="9489" width="1.7109375" style="565" customWidth="1"/>
    <col min="9490" max="9490" width="9.140625" style="565"/>
    <col min="9491" max="9491" width="8.7109375" style="565" customWidth="1"/>
    <col min="9492" max="9492" width="0" style="565" hidden="1" customWidth="1"/>
    <col min="9493" max="9493" width="5.7109375" style="565" customWidth="1"/>
    <col min="9494" max="9728" width="9.140625" style="565"/>
    <col min="9729" max="9730" width="3.28515625" style="565" customWidth="1"/>
    <col min="9731" max="9731" width="4.7109375" style="565" customWidth="1"/>
    <col min="9732" max="9732" width="4.28515625" style="565" customWidth="1"/>
    <col min="9733" max="9733" width="12.7109375" style="565" customWidth="1"/>
    <col min="9734" max="9734" width="2.7109375" style="565" customWidth="1"/>
    <col min="9735" max="9735" width="7.7109375" style="565" customWidth="1"/>
    <col min="9736" max="9736" width="5.85546875" style="565" customWidth="1"/>
    <col min="9737" max="9737" width="1.7109375" style="565" customWidth="1"/>
    <col min="9738" max="9738" width="10.7109375" style="565" customWidth="1"/>
    <col min="9739" max="9739" width="1.7109375" style="565" customWidth="1"/>
    <col min="9740" max="9740" width="10.7109375" style="565" customWidth="1"/>
    <col min="9741" max="9741" width="1.7109375" style="565" customWidth="1"/>
    <col min="9742" max="9742" width="10.7109375" style="565" customWidth="1"/>
    <col min="9743" max="9743" width="1.7109375" style="565" customWidth="1"/>
    <col min="9744" max="9744" width="10.7109375" style="565" customWidth="1"/>
    <col min="9745" max="9745" width="1.7109375" style="565" customWidth="1"/>
    <col min="9746" max="9746" width="9.140625" style="565"/>
    <col min="9747" max="9747" width="8.7109375" style="565" customWidth="1"/>
    <col min="9748" max="9748" width="0" style="565" hidden="1" customWidth="1"/>
    <col min="9749" max="9749" width="5.7109375" style="565" customWidth="1"/>
    <col min="9750" max="9984" width="9.140625" style="565"/>
    <col min="9985" max="9986" width="3.28515625" style="565" customWidth="1"/>
    <col min="9987" max="9987" width="4.7109375" style="565" customWidth="1"/>
    <col min="9988" max="9988" width="4.28515625" style="565" customWidth="1"/>
    <col min="9989" max="9989" width="12.7109375" style="565" customWidth="1"/>
    <col min="9990" max="9990" width="2.7109375" style="565" customWidth="1"/>
    <col min="9991" max="9991" width="7.7109375" style="565" customWidth="1"/>
    <col min="9992" max="9992" width="5.85546875" style="565" customWidth="1"/>
    <col min="9993" max="9993" width="1.7109375" style="565" customWidth="1"/>
    <col min="9994" max="9994" width="10.7109375" style="565" customWidth="1"/>
    <col min="9995" max="9995" width="1.7109375" style="565" customWidth="1"/>
    <col min="9996" max="9996" width="10.7109375" style="565" customWidth="1"/>
    <col min="9997" max="9997" width="1.7109375" style="565" customWidth="1"/>
    <col min="9998" max="9998" width="10.7109375" style="565" customWidth="1"/>
    <col min="9999" max="9999" width="1.7109375" style="565" customWidth="1"/>
    <col min="10000" max="10000" width="10.7109375" style="565" customWidth="1"/>
    <col min="10001" max="10001" width="1.7109375" style="565" customWidth="1"/>
    <col min="10002" max="10002" width="9.140625" style="565"/>
    <col min="10003" max="10003" width="8.7109375" style="565" customWidth="1"/>
    <col min="10004" max="10004" width="0" style="565" hidden="1" customWidth="1"/>
    <col min="10005" max="10005" width="5.7109375" style="565" customWidth="1"/>
    <col min="10006" max="10240" width="9.140625" style="565"/>
    <col min="10241" max="10242" width="3.28515625" style="565" customWidth="1"/>
    <col min="10243" max="10243" width="4.7109375" style="565" customWidth="1"/>
    <col min="10244" max="10244" width="4.28515625" style="565" customWidth="1"/>
    <col min="10245" max="10245" width="12.7109375" style="565" customWidth="1"/>
    <col min="10246" max="10246" width="2.7109375" style="565" customWidth="1"/>
    <col min="10247" max="10247" width="7.7109375" style="565" customWidth="1"/>
    <col min="10248" max="10248" width="5.85546875" style="565" customWidth="1"/>
    <col min="10249" max="10249" width="1.7109375" style="565" customWidth="1"/>
    <col min="10250" max="10250" width="10.7109375" style="565" customWidth="1"/>
    <col min="10251" max="10251" width="1.7109375" style="565" customWidth="1"/>
    <col min="10252" max="10252" width="10.7109375" style="565" customWidth="1"/>
    <col min="10253" max="10253" width="1.7109375" style="565" customWidth="1"/>
    <col min="10254" max="10254" width="10.7109375" style="565" customWidth="1"/>
    <col min="10255" max="10255" width="1.7109375" style="565" customWidth="1"/>
    <col min="10256" max="10256" width="10.7109375" style="565" customWidth="1"/>
    <col min="10257" max="10257" width="1.7109375" style="565" customWidth="1"/>
    <col min="10258" max="10258" width="9.140625" style="565"/>
    <col min="10259" max="10259" width="8.7109375" style="565" customWidth="1"/>
    <col min="10260" max="10260" width="0" style="565" hidden="1" customWidth="1"/>
    <col min="10261" max="10261" width="5.7109375" style="565" customWidth="1"/>
    <col min="10262" max="10496" width="9.140625" style="565"/>
    <col min="10497" max="10498" width="3.28515625" style="565" customWidth="1"/>
    <col min="10499" max="10499" width="4.7109375" style="565" customWidth="1"/>
    <col min="10500" max="10500" width="4.28515625" style="565" customWidth="1"/>
    <col min="10501" max="10501" width="12.7109375" style="565" customWidth="1"/>
    <col min="10502" max="10502" width="2.7109375" style="565" customWidth="1"/>
    <col min="10503" max="10503" width="7.7109375" style="565" customWidth="1"/>
    <col min="10504" max="10504" width="5.85546875" style="565" customWidth="1"/>
    <col min="10505" max="10505" width="1.7109375" style="565" customWidth="1"/>
    <col min="10506" max="10506" width="10.7109375" style="565" customWidth="1"/>
    <col min="10507" max="10507" width="1.7109375" style="565" customWidth="1"/>
    <col min="10508" max="10508" width="10.7109375" style="565" customWidth="1"/>
    <col min="10509" max="10509" width="1.7109375" style="565" customWidth="1"/>
    <col min="10510" max="10510" width="10.7109375" style="565" customWidth="1"/>
    <col min="10511" max="10511" width="1.7109375" style="565" customWidth="1"/>
    <col min="10512" max="10512" width="10.7109375" style="565" customWidth="1"/>
    <col min="10513" max="10513" width="1.7109375" style="565" customWidth="1"/>
    <col min="10514" max="10514" width="9.140625" style="565"/>
    <col min="10515" max="10515" width="8.7109375" style="565" customWidth="1"/>
    <col min="10516" max="10516" width="0" style="565" hidden="1" customWidth="1"/>
    <col min="10517" max="10517" width="5.7109375" style="565" customWidth="1"/>
    <col min="10518" max="10752" width="9.140625" style="565"/>
    <col min="10753" max="10754" width="3.28515625" style="565" customWidth="1"/>
    <col min="10755" max="10755" width="4.7109375" style="565" customWidth="1"/>
    <col min="10756" max="10756" width="4.28515625" style="565" customWidth="1"/>
    <col min="10757" max="10757" width="12.7109375" style="565" customWidth="1"/>
    <col min="10758" max="10758" width="2.7109375" style="565" customWidth="1"/>
    <col min="10759" max="10759" width="7.7109375" style="565" customWidth="1"/>
    <col min="10760" max="10760" width="5.85546875" style="565" customWidth="1"/>
    <col min="10761" max="10761" width="1.7109375" style="565" customWidth="1"/>
    <col min="10762" max="10762" width="10.7109375" style="565" customWidth="1"/>
    <col min="10763" max="10763" width="1.7109375" style="565" customWidth="1"/>
    <col min="10764" max="10764" width="10.7109375" style="565" customWidth="1"/>
    <col min="10765" max="10765" width="1.7109375" style="565" customWidth="1"/>
    <col min="10766" max="10766" width="10.7109375" style="565" customWidth="1"/>
    <col min="10767" max="10767" width="1.7109375" style="565" customWidth="1"/>
    <col min="10768" max="10768" width="10.7109375" style="565" customWidth="1"/>
    <col min="10769" max="10769" width="1.7109375" style="565" customWidth="1"/>
    <col min="10770" max="10770" width="9.140625" style="565"/>
    <col min="10771" max="10771" width="8.7109375" style="565" customWidth="1"/>
    <col min="10772" max="10772" width="0" style="565" hidden="1" customWidth="1"/>
    <col min="10773" max="10773" width="5.7109375" style="565" customWidth="1"/>
    <col min="10774" max="11008" width="9.140625" style="565"/>
    <col min="11009" max="11010" width="3.28515625" style="565" customWidth="1"/>
    <col min="11011" max="11011" width="4.7109375" style="565" customWidth="1"/>
    <col min="11012" max="11012" width="4.28515625" style="565" customWidth="1"/>
    <col min="11013" max="11013" width="12.7109375" style="565" customWidth="1"/>
    <col min="11014" max="11014" width="2.7109375" style="565" customWidth="1"/>
    <col min="11015" max="11015" width="7.7109375" style="565" customWidth="1"/>
    <col min="11016" max="11016" width="5.85546875" style="565" customWidth="1"/>
    <col min="11017" max="11017" width="1.7109375" style="565" customWidth="1"/>
    <col min="11018" max="11018" width="10.7109375" style="565" customWidth="1"/>
    <col min="11019" max="11019" width="1.7109375" style="565" customWidth="1"/>
    <col min="11020" max="11020" width="10.7109375" style="565" customWidth="1"/>
    <col min="11021" max="11021" width="1.7109375" style="565" customWidth="1"/>
    <col min="11022" max="11022" width="10.7109375" style="565" customWidth="1"/>
    <col min="11023" max="11023" width="1.7109375" style="565" customWidth="1"/>
    <col min="11024" max="11024" width="10.7109375" style="565" customWidth="1"/>
    <col min="11025" max="11025" width="1.7109375" style="565" customWidth="1"/>
    <col min="11026" max="11026" width="9.140625" style="565"/>
    <col min="11027" max="11027" width="8.7109375" style="565" customWidth="1"/>
    <col min="11028" max="11028" width="0" style="565" hidden="1" customWidth="1"/>
    <col min="11029" max="11029" width="5.7109375" style="565" customWidth="1"/>
    <col min="11030" max="11264" width="9.140625" style="565"/>
    <col min="11265" max="11266" width="3.28515625" style="565" customWidth="1"/>
    <col min="11267" max="11267" width="4.7109375" style="565" customWidth="1"/>
    <col min="11268" max="11268" width="4.28515625" style="565" customWidth="1"/>
    <col min="11269" max="11269" width="12.7109375" style="565" customWidth="1"/>
    <col min="11270" max="11270" width="2.7109375" style="565" customWidth="1"/>
    <col min="11271" max="11271" width="7.7109375" style="565" customWidth="1"/>
    <col min="11272" max="11272" width="5.85546875" style="565" customWidth="1"/>
    <col min="11273" max="11273" width="1.7109375" style="565" customWidth="1"/>
    <col min="11274" max="11274" width="10.7109375" style="565" customWidth="1"/>
    <col min="11275" max="11275" width="1.7109375" style="565" customWidth="1"/>
    <col min="11276" max="11276" width="10.7109375" style="565" customWidth="1"/>
    <col min="11277" max="11277" width="1.7109375" style="565" customWidth="1"/>
    <col min="11278" max="11278" width="10.7109375" style="565" customWidth="1"/>
    <col min="11279" max="11279" width="1.7109375" style="565" customWidth="1"/>
    <col min="11280" max="11280" width="10.7109375" style="565" customWidth="1"/>
    <col min="11281" max="11281" width="1.7109375" style="565" customWidth="1"/>
    <col min="11282" max="11282" width="9.140625" style="565"/>
    <col min="11283" max="11283" width="8.7109375" style="565" customWidth="1"/>
    <col min="11284" max="11284" width="0" style="565" hidden="1" customWidth="1"/>
    <col min="11285" max="11285" width="5.7109375" style="565" customWidth="1"/>
    <col min="11286" max="11520" width="9.140625" style="565"/>
    <col min="11521" max="11522" width="3.28515625" style="565" customWidth="1"/>
    <col min="11523" max="11523" width="4.7109375" style="565" customWidth="1"/>
    <col min="11524" max="11524" width="4.28515625" style="565" customWidth="1"/>
    <col min="11525" max="11525" width="12.7109375" style="565" customWidth="1"/>
    <col min="11526" max="11526" width="2.7109375" style="565" customWidth="1"/>
    <col min="11527" max="11527" width="7.7109375" style="565" customWidth="1"/>
    <col min="11528" max="11528" width="5.85546875" style="565" customWidth="1"/>
    <col min="11529" max="11529" width="1.7109375" style="565" customWidth="1"/>
    <col min="11530" max="11530" width="10.7109375" style="565" customWidth="1"/>
    <col min="11531" max="11531" width="1.7109375" style="565" customWidth="1"/>
    <col min="11532" max="11532" width="10.7109375" style="565" customWidth="1"/>
    <col min="11533" max="11533" width="1.7109375" style="565" customWidth="1"/>
    <col min="11534" max="11534" width="10.7109375" style="565" customWidth="1"/>
    <col min="11535" max="11535" width="1.7109375" style="565" customWidth="1"/>
    <col min="11536" max="11536" width="10.7109375" style="565" customWidth="1"/>
    <col min="11537" max="11537" width="1.7109375" style="565" customWidth="1"/>
    <col min="11538" max="11538" width="9.140625" style="565"/>
    <col min="11539" max="11539" width="8.7109375" style="565" customWidth="1"/>
    <col min="11540" max="11540" width="0" style="565" hidden="1" customWidth="1"/>
    <col min="11541" max="11541" width="5.7109375" style="565" customWidth="1"/>
    <col min="11542" max="11776" width="9.140625" style="565"/>
    <col min="11777" max="11778" width="3.28515625" style="565" customWidth="1"/>
    <col min="11779" max="11779" width="4.7109375" style="565" customWidth="1"/>
    <col min="11780" max="11780" width="4.28515625" style="565" customWidth="1"/>
    <col min="11781" max="11781" width="12.7109375" style="565" customWidth="1"/>
    <col min="11782" max="11782" width="2.7109375" style="565" customWidth="1"/>
    <col min="11783" max="11783" width="7.7109375" style="565" customWidth="1"/>
    <col min="11784" max="11784" width="5.85546875" style="565" customWidth="1"/>
    <col min="11785" max="11785" width="1.7109375" style="565" customWidth="1"/>
    <col min="11786" max="11786" width="10.7109375" style="565" customWidth="1"/>
    <col min="11787" max="11787" width="1.7109375" style="565" customWidth="1"/>
    <col min="11788" max="11788" width="10.7109375" style="565" customWidth="1"/>
    <col min="11789" max="11789" width="1.7109375" style="565" customWidth="1"/>
    <col min="11790" max="11790" width="10.7109375" style="565" customWidth="1"/>
    <col min="11791" max="11791" width="1.7109375" style="565" customWidth="1"/>
    <col min="11792" max="11792" width="10.7109375" style="565" customWidth="1"/>
    <col min="11793" max="11793" width="1.7109375" style="565" customWidth="1"/>
    <col min="11794" max="11794" width="9.140625" style="565"/>
    <col min="11795" max="11795" width="8.7109375" style="565" customWidth="1"/>
    <col min="11796" max="11796" width="0" style="565" hidden="1" customWidth="1"/>
    <col min="11797" max="11797" width="5.7109375" style="565" customWidth="1"/>
    <col min="11798" max="12032" width="9.140625" style="565"/>
    <col min="12033" max="12034" width="3.28515625" style="565" customWidth="1"/>
    <col min="12035" max="12035" width="4.7109375" style="565" customWidth="1"/>
    <col min="12036" max="12036" width="4.28515625" style="565" customWidth="1"/>
    <col min="12037" max="12037" width="12.7109375" style="565" customWidth="1"/>
    <col min="12038" max="12038" width="2.7109375" style="565" customWidth="1"/>
    <col min="12039" max="12039" width="7.7109375" style="565" customWidth="1"/>
    <col min="12040" max="12040" width="5.85546875" style="565" customWidth="1"/>
    <col min="12041" max="12041" width="1.7109375" style="565" customWidth="1"/>
    <col min="12042" max="12042" width="10.7109375" style="565" customWidth="1"/>
    <col min="12043" max="12043" width="1.7109375" style="565" customWidth="1"/>
    <col min="12044" max="12044" width="10.7109375" style="565" customWidth="1"/>
    <col min="12045" max="12045" width="1.7109375" style="565" customWidth="1"/>
    <col min="12046" max="12046" width="10.7109375" style="565" customWidth="1"/>
    <col min="12047" max="12047" width="1.7109375" style="565" customWidth="1"/>
    <col min="12048" max="12048" width="10.7109375" style="565" customWidth="1"/>
    <col min="12049" max="12049" width="1.7109375" style="565" customWidth="1"/>
    <col min="12050" max="12050" width="9.140625" style="565"/>
    <col min="12051" max="12051" width="8.7109375" style="565" customWidth="1"/>
    <col min="12052" max="12052" width="0" style="565" hidden="1" customWidth="1"/>
    <col min="12053" max="12053" width="5.7109375" style="565" customWidth="1"/>
    <col min="12054" max="12288" width="9.140625" style="565"/>
    <col min="12289" max="12290" width="3.28515625" style="565" customWidth="1"/>
    <col min="12291" max="12291" width="4.7109375" style="565" customWidth="1"/>
    <col min="12292" max="12292" width="4.28515625" style="565" customWidth="1"/>
    <col min="12293" max="12293" width="12.7109375" style="565" customWidth="1"/>
    <col min="12294" max="12294" width="2.7109375" style="565" customWidth="1"/>
    <col min="12295" max="12295" width="7.7109375" style="565" customWidth="1"/>
    <col min="12296" max="12296" width="5.85546875" style="565" customWidth="1"/>
    <col min="12297" max="12297" width="1.7109375" style="565" customWidth="1"/>
    <col min="12298" max="12298" width="10.7109375" style="565" customWidth="1"/>
    <col min="12299" max="12299" width="1.7109375" style="565" customWidth="1"/>
    <col min="12300" max="12300" width="10.7109375" style="565" customWidth="1"/>
    <col min="12301" max="12301" width="1.7109375" style="565" customWidth="1"/>
    <col min="12302" max="12302" width="10.7109375" style="565" customWidth="1"/>
    <col min="12303" max="12303" width="1.7109375" style="565" customWidth="1"/>
    <col min="12304" max="12304" width="10.7109375" style="565" customWidth="1"/>
    <col min="12305" max="12305" width="1.7109375" style="565" customWidth="1"/>
    <col min="12306" max="12306" width="9.140625" style="565"/>
    <col min="12307" max="12307" width="8.7109375" style="565" customWidth="1"/>
    <col min="12308" max="12308" width="0" style="565" hidden="1" customWidth="1"/>
    <col min="12309" max="12309" width="5.7109375" style="565" customWidth="1"/>
    <col min="12310" max="12544" width="9.140625" style="565"/>
    <col min="12545" max="12546" width="3.28515625" style="565" customWidth="1"/>
    <col min="12547" max="12547" width="4.7109375" style="565" customWidth="1"/>
    <col min="12548" max="12548" width="4.28515625" style="565" customWidth="1"/>
    <col min="12549" max="12549" width="12.7109375" style="565" customWidth="1"/>
    <col min="12550" max="12550" width="2.7109375" style="565" customWidth="1"/>
    <col min="12551" max="12551" width="7.7109375" style="565" customWidth="1"/>
    <col min="12552" max="12552" width="5.85546875" style="565" customWidth="1"/>
    <col min="12553" max="12553" width="1.7109375" style="565" customWidth="1"/>
    <col min="12554" max="12554" width="10.7109375" style="565" customWidth="1"/>
    <col min="12555" max="12555" width="1.7109375" style="565" customWidth="1"/>
    <col min="12556" max="12556" width="10.7109375" style="565" customWidth="1"/>
    <col min="12557" max="12557" width="1.7109375" style="565" customWidth="1"/>
    <col min="12558" max="12558" width="10.7109375" style="565" customWidth="1"/>
    <col min="12559" max="12559" width="1.7109375" style="565" customWidth="1"/>
    <col min="12560" max="12560" width="10.7109375" style="565" customWidth="1"/>
    <col min="12561" max="12561" width="1.7109375" style="565" customWidth="1"/>
    <col min="12562" max="12562" width="9.140625" style="565"/>
    <col min="12563" max="12563" width="8.7109375" style="565" customWidth="1"/>
    <col min="12564" max="12564" width="0" style="565" hidden="1" customWidth="1"/>
    <col min="12565" max="12565" width="5.7109375" style="565" customWidth="1"/>
    <col min="12566" max="12800" width="9.140625" style="565"/>
    <col min="12801" max="12802" width="3.28515625" style="565" customWidth="1"/>
    <col min="12803" max="12803" width="4.7109375" style="565" customWidth="1"/>
    <col min="12804" max="12804" width="4.28515625" style="565" customWidth="1"/>
    <col min="12805" max="12805" width="12.7109375" style="565" customWidth="1"/>
    <col min="12806" max="12806" width="2.7109375" style="565" customWidth="1"/>
    <col min="12807" max="12807" width="7.7109375" style="565" customWidth="1"/>
    <col min="12808" max="12808" width="5.85546875" style="565" customWidth="1"/>
    <col min="12809" max="12809" width="1.7109375" style="565" customWidth="1"/>
    <col min="12810" max="12810" width="10.7109375" style="565" customWidth="1"/>
    <col min="12811" max="12811" width="1.7109375" style="565" customWidth="1"/>
    <col min="12812" max="12812" width="10.7109375" style="565" customWidth="1"/>
    <col min="12813" max="12813" width="1.7109375" style="565" customWidth="1"/>
    <col min="12814" max="12814" width="10.7109375" style="565" customWidth="1"/>
    <col min="12815" max="12815" width="1.7109375" style="565" customWidth="1"/>
    <col min="12816" max="12816" width="10.7109375" style="565" customWidth="1"/>
    <col min="12817" max="12817" width="1.7109375" style="565" customWidth="1"/>
    <col min="12818" max="12818" width="9.140625" style="565"/>
    <col min="12819" max="12819" width="8.7109375" style="565" customWidth="1"/>
    <col min="12820" max="12820" width="0" style="565" hidden="1" customWidth="1"/>
    <col min="12821" max="12821" width="5.7109375" style="565" customWidth="1"/>
    <col min="12822" max="13056" width="9.140625" style="565"/>
    <col min="13057" max="13058" width="3.28515625" style="565" customWidth="1"/>
    <col min="13059" max="13059" width="4.7109375" style="565" customWidth="1"/>
    <col min="13060" max="13060" width="4.28515625" style="565" customWidth="1"/>
    <col min="13061" max="13061" width="12.7109375" style="565" customWidth="1"/>
    <col min="13062" max="13062" width="2.7109375" style="565" customWidth="1"/>
    <col min="13063" max="13063" width="7.7109375" style="565" customWidth="1"/>
    <col min="13064" max="13064" width="5.85546875" style="565" customWidth="1"/>
    <col min="13065" max="13065" width="1.7109375" style="565" customWidth="1"/>
    <col min="13066" max="13066" width="10.7109375" style="565" customWidth="1"/>
    <col min="13067" max="13067" width="1.7109375" style="565" customWidth="1"/>
    <col min="13068" max="13068" width="10.7109375" style="565" customWidth="1"/>
    <col min="13069" max="13069" width="1.7109375" style="565" customWidth="1"/>
    <col min="13070" max="13070" width="10.7109375" style="565" customWidth="1"/>
    <col min="13071" max="13071" width="1.7109375" style="565" customWidth="1"/>
    <col min="13072" max="13072" width="10.7109375" style="565" customWidth="1"/>
    <col min="13073" max="13073" width="1.7109375" style="565" customWidth="1"/>
    <col min="13074" max="13074" width="9.140625" style="565"/>
    <col min="13075" max="13075" width="8.7109375" style="565" customWidth="1"/>
    <col min="13076" max="13076" width="0" style="565" hidden="1" customWidth="1"/>
    <col min="13077" max="13077" width="5.7109375" style="565" customWidth="1"/>
    <col min="13078" max="13312" width="9.140625" style="565"/>
    <col min="13313" max="13314" width="3.28515625" style="565" customWidth="1"/>
    <col min="13315" max="13315" width="4.7109375" style="565" customWidth="1"/>
    <col min="13316" max="13316" width="4.28515625" style="565" customWidth="1"/>
    <col min="13317" max="13317" width="12.7109375" style="565" customWidth="1"/>
    <col min="13318" max="13318" width="2.7109375" style="565" customWidth="1"/>
    <col min="13319" max="13319" width="7.7109375" style="565" customWidth="1"/>
    <col min="13320" max="13320" width="5.85546875" style="565" customWidth="1"/>
    <col min="13321" max="13321" width="1.7109375" style="565" customWidth="1"/>
    <col min="13322" max="13322" width="10.7109375" style="565" customWidth="1"/>
    <col min="13323" max="13323" width="1.7109375" style="565" customWidth="1"/>
    <col min="13324" max="13324" width="10.7109375" style="565" customWidth="1"/>
    <col min="13325" max="13325" width="1.7109375" style="565" customWidth="1"/>
    <col min="13326" max="13326" width="10.7109375" style="565" customWidth="1"/>
    <col min="13327" max="13327" width="1.7109375" style="565" customWidth="1"/>
    <col min="13328" max="13328" width="10.7109375" style="565" customWidth="1"/>
    <col min="13329" max="13329" width="1.7109375" style="565" customWidth="1"/>
    <col min="13330" max="13330" width="9.140625" style="565"/>
    <col min="13331" max="13331" width="8.7109375" style="565" customWidth="1"/>
    <col min="13332" max="13332" width="0" style="565" hidden="1" customWidth="1"/>
    <col min="13333" max="13333" width="5.7109375" style="565" customWidth="1"/>
    <col min="13334" max="13568" width="9.140625" style="565"/>
    <col min="13569" max="13570" width="3.28515625" style="565" customWidth="1"/>
    <col min="13571" max="13571" width="4.7109375" style="565" customWidth="1"/>
    <col min="13572" max="13572" width="4.28515625" style="565" customWidth="1"/>
    <col min="13573" max="13573" width="12.7109375" style="565" customWidth="1"/>
    <col min="13574" max="13574" width="2.7109375" style="565" customWidth="1"/>
    <col min="13575" max="13575" width="7.7109375" style="565" customWidth="1"/>
    <col min="13576" max="13576" width="5.85546875" style="565" customWidth="1"/>
    <col min="13577" max="13577" width="1.7109375" style="565" customWidth="1"/>
    <col min="13578" max="13578" width="10.7109375" style="565" customWidth="1"/>
    <col min="13579" max="13579" width="1.7109375" style="565" customWidth="1"/>
    <col min="13580" max="13580" width="10.7109375" style="565" customWidth="1"/>
    <col min="13581" max="13581" width="1.7109375" style="565" customWidth="1"/>
    <col min="13582" max="13582" width="10.7109375" style="565" customWidth="1"/>
    <col min="13583" max="13583" width="1.7109375" style="565" customWidth="1"/>
    <col min="13584" max="13584" width="10.7109375" style="565" customWidth="1"/>
    <col min="13585" max="13585" width="1.7109375" style="565" customWidth="1"/>
    <col min="13586" max="13586" width="9.140625" style="565"/>
    <col min="13587" max="13587" width="8.7109375" style="565" customWidth="1"/>
    <col min="13588" max="13588" width="0" style="565" hidden="1" customWidth="1"/>
    <col min="13589" max="13589" width="5.7109375" style="565" customWidth="1"/>
    <col min="13590" max="13824" width="9.140625" style="565"/>
    <col min="13825" max="13826" width="3.28515625" style="565" customWidth="1"/>
    <col min="13827" max="13827" width="4.7109375" style="565" customWidth="1"/>
    <col min="13828" max="13828" width="4.28515625" style="565" customWidth="1"/>
    <col min="13829" max="13829" width="12.7109375" style="565" customWidth="1"/>
    <col min="13830" max="13830" width="2.7109375" style="565" customWidth="1"/>
    <col min="13831" max="13831" width="7.7109375" style="565" customWidth="1"/>
    <col min="13832" max="13832" width="5.85546875" style="565" customWidth="1"/>
    <col min="13833" max="13833" width="1.7109375" style="565" customWidth="1"/>
    <col min="13834" max="13834" width="10.7109375" style="565" customWidth="1"/>
    <col min="13835" max="13835" width="1.7109375" style="565" customWidth="1"/>
    <col min="13836" max="13836" width="10.7109375" style="565" customWidth="1"/>
    <col min="13837" max="13837" width="1.7109375" style="565" customWidth="1"/>
    <col min="13838" max="13838" width="10.7109375" style="565" customWidth="1"/>
    <col min="13839" max="13839" width="1.7109375" style="565" customWidth="1"/>
    <col min="13840" max="13840" width="10.7109375" style="565" customWidth="1"/>
    <col min="13841" max="13841" width="1.7109375" style="565" customWidth="1"/>
    <col min="13842" max="13842" width="9.140625" style="565"/>
    <col min="13843" max="13843" width="8.7109375" style="565" customWidth="1"/>
    <col min="13844" max="13844" width="0" style="565" hidden="1" customWidth="1"/>
    <col min="13845" max="13845" width="5.7109375" style="565" customWidth="1"/>
    <col min="13846" max="14080" width="9.140625" style="565"/>
    <col min="14081" max="14082" width="3.28515625" style="565" customWidth="1"/>
    <col min="14083" max="14083" width="4.7109375" style="565" customWidth="1"/>
    <col min="14084" max="14084" width="4.28515625" style="565" customWidth="1"/>
    <col min="14085" max="14085" width="12.7109375" style="565" customWidth="1"/>
    <col min="14086" max="14086" width="2.7109375" style="565" customWidth="1"/>
    <col min="14087" max="14087" width="7.7109375" style="565" customWidth="1"/>
    <col min="14088" max="14088" width="5.85546875" style="565" customWidth="1"/>
    <col min="14089" max="14089" width="1.7109375" style="565" customWidth="1"/>
    <col min="14090" max="14090" width="10.7109375" style="565" customWidth="1"/>
    <col min="14091" max="14091" width="1.7109375" style="565" customWidth="1"/>
    <col min="14092" max="14092" width="10.7109375" style="565" customWidth="1"/>
    <col min="14093" max="14093" width="1.7109375" style="565" customWidth="1"/>
    <col min="14094" max="14094" width="10.7109375" style="565" customWidth="1"/>
    <col min="14095" max="14095" width="1.7109375" style="565" customWidth="1"/>
    <col min="14096" max="14096" width="10.7109375" style="565" customWidth="1"/>
    <col min="14097" max="14097" width="1.7109375" style="565" customWidth="1"/>
    <col min="14098" max="14098" width="9.140625" style="565"/>
    <col min="14099" max="14099" width="8.7109375" style="565" customWidth="1"/>
    <col min="14100" max="14100" width="0" style="565" hidden="1" customWidth="1"/>
    <col min="14101" max="14101" width="5.7109375" style="565" customWidth="1"/>
    <col min="14102" max="14336" width="9.140625" style="565"/>
    <col min="14337" max="14338" width="3.28515625" style="565" customWidth="1"/>
    <col min="14339" max="14339" width="4.7109375" style="565" customWidth="1"/>
    <col min="14340" max="14340" width="4.28515625" style="565" customWidth="1"/>
    <col min="14341" max="14341" width="12.7109375" style="565" customWidth="1"/>
    <col min="14342" max="14342" width="2.7109375" style="565" customWidth="1"/>
    <col min="14343" max="14343" width="7.7109375" style="565" customWidth="1"/>
    <col min="14344" max="14344" width="5.85546875" style="565" customWidth="1"/>
    <col min="14345" max="14345" width="1.7109375" style="565" customWidth="1"/>
    <col min="14346" max="14346" width="10.7109375" style="565" customWidth="1"/>
    <col min="14347" max="14347" width="1.7109375" style="565" customWidth="1"/>
    <col min="14348" max="14348" width="10.7109375" style="565" customWidth="1"/>
    <col min="14349" max="14349" width="1.7109375" style="565" customWidth="1"/>
    <col min="14350" max="14350" width="10.7109375" style="565" customWidth="1"/>
    <col min="14351" max="14351" width="1.7109375" style="565" customWidth="1"/>
    <col min="14352" max="14352" width="10.7109375" style="565" customWidth="1"/>
    <col min="14353" max="14353" width="1.7109375" style="565" customWidth="1"/>
    <col min="14354" max="14354" width="9.140625" style="565"/>
    <col min="14355" max="14355" width="8.7109375" style="565" customWidth="1"/>
    <col min="14356" max="14356" width="0" style="565" hidden="1" customWidth="1"/>
    <col min="14357" max="14357" width="5.7109375" style="565" customWidth="1"/>
    <col min="14358" max="14592" width="9.140625" style="565"/>
    <col min="14593" max="14594" width="3.28515625" style="565" customWidth="1"/>
    <col min="14595" max="14595" width="4.7109375" style="565" customWidth="1"/>
    <col min="14596" max="14596" width="4.28515625" style="565" customWidth="1"/>
    <col min="14597" max="14597" width="12.7109375" style="565" customWidth="1"/>
    <col min="14598" max="14598" width="2.7109375" style="565" customWidth="1"/>
    <col min="14599" max="14599" width="7.7109375" style="565" customWidth="1"/>
    <col min="14600" max="14600" width="5.85546875" style="565" customWidth="1"/>
    <col min="14601" max="14601" width="1.7109375" style="565" customWidth="1"/>
    <col min="14602" max="14602" width="10.7109375" style="565" customWidth="1"/>
    <col min="14603" max="14603" width="1.7109375" style="565" customWidth="1"/>
    <col min="14604" max="14604" width="10.7109375" style="565" customWidth="1"/>
    <col min="14605" max="14605" width="1.7109375" style="565" customWidth="1"/>
    <col min="14606" max="14606" width="10.7109375" style="565" customWidth="1"/>
    <col min="14607" max="14607" width="1.7109375" style="565" customWidth="1"/>
    <col min="14608" max="14608" width="10.7109375" style="565" customWidth="1"/>
    <col min="14609" max="14609" width="1.7109375" style="565" customWidth="1"/>
    <col min="14610" max="14610" width="9.140625" style="565"/>
    <col min="14611" max="14611" width="8.7109375" style="565" customWidth="1"/>
    <col min="14612" max="14612" width="0" style="565" hidden="1" customWidth="1"/>
    <col min="14613" max="14613" width="5.7109375" style="565" customWidth="1"/>
    <col min="14614" max="14848" width="9.140625" style="565"/>
    <col min="14849" max="14850" width="3.28515625" style="565" customWidth="1"/>
    <col min="14851" max="14851" width="4.7109375" style="565" customWidth="1"/>
    <col min="14852" max="14852" width="4.28515625" style="565" customWidth="1"/>
    <col min="14853" max="14853" width="12.7109375" style="565" customWidth="1"/>
    <col min="14854" max="14854" width="2.7109375" style="565" customWidth="1"/>
    <col min="14855" max="14855" width="7.7109375" style="565" customWidth="1"/>
    <col min="14856" max="14856" width="5.85546875" style="565" customWidth="1"/>
    <col min="14857" max="14857" width="1.7109375" style="565" customWidth="1"/>
    <col min="14858" max="14858" width="10.7109375" style="565" customWidth="1"/>
    <col min="14859" max="14859" width="1.7109375" style="565" customWidth="1"/>
    <col min="14860" max="14860" width="10.7109375" style="565" customWidth="1"/>
    <col min="14861" max="14861" width="1.7109375" style="565" customWidth="1"/>
    <col min="14862" max="14862" width="10.7109375" style="565" customWidth="1"/>
    <col min="14863" max="14863" width="1.7109375" style="565" customWidth="1"/>
    <col min="14864" max="14864" width="10.7109375" style="565" customWidth="1"/>
    <col min="14865" max="14865" width="1.7109375" style="565" customWidth="1"/>
    <col min="14866" max="14866" width="9.140625" style="565"/>
    <col min="14867" max="14867" width="8.7109375" style="565" customWidth="1"/>
    <col min="14868" max="14868" width="0" style="565" hidden="1" customWidth="1"/>
    <col min="14869" max="14869" width="5.7109375" style="565" customWidth="1"/>
    <col min="14870" max="15104" width="9.140625" style="565"/>
    <col min="15105" max="15106" width="3.28515625" style="565" customWidth="1"/>
    <col min="15107" max="15107" width="4.7109375" style="565" customWidth="1"/>
    <col min="15108" max="15108" width="4.28515625" style="565" customWidth="1"/>
    <col min="15109" max="15109" width="12.7109375" style="565" customWidth="1"/>
    <col min="15110" max="15110" width="2.7109375" style="565" customWidth="1"/>
    <col min="15111" max="15111" width="7.7109375" style="565" customWidth="1"/>
    <col min="15112" max="15112" width="5.85546875" style="565" customWidth="1"/>
    <col min="15113" max="15113" width="1.7109375" style="565" customWidth="1"/>
    <col min="15114" max="15114" width="10.7109375" style="565" customWidth="1"/>
    <col min="15115" max="15115" width="1.7109375" style="565" customWidth="1"/>
    <col min="15116" max="15116" width="10.7109375" style="565" customWidth="1"/>
    <col min="15117" max="15117" width="1.7109375" style="565" customWidth="1"/>
    <col min="15118" max="15118" width="10.7109375" style="565" customWidth="1"/>
    <col min="15119" max="15119" width="1.7109375" style="565" customWidth="1"/>
    <col min="15120" max="15120" width="10.7109375" style="565" customWidth="1"/>
    <col min="15121" max="15121" width="1.7109375" style="565" customWidth="1"/>
    <col min="15122" max="15122" width="9.140625" style="565"/>
    <col min="15123" max="15123" width="8.7109375" style="565" customWidth="1"/>
    <col min="15124" max="15124" width="0" style="565" hidden="1" customWidth="1"/>
    <col min="15125" max="15125" width="5.7109375" style="565" customWidth="1"/>
    <col min="15126" max="15360" width="9.140625" style="565"/>
    <col min="15361" max="15362" width="3.28515625" style="565" customWidth="1"/>
    <col min="15363" max="15363" width="4.7109375" style="565" customWidth="1"/>
    <col min="15364" max="15364" width="4.28515625" style="565" customWidth="1"/>
    <col min="15365" max="15365" width="12.7109375" style="565" customWidth="1"/>
    <col min="15366" max="15366" width="2.7109375" style="565" customWidth="1"/>
    <col min="15367" max="15367" width="7.7109375" style="565" customWidth="1"/>
    <col min="15368" max="15368" width="5.85546875" style="565" customWidth="1"/>
    <col min="15369" max="15369" width="1.7109375" style="565" customWidth="1"/>
    <col min="15370" max="15370" width="10.7109375" style="565" customWidth="1"/>
    <col min="15371" max="15371" width="1.7109375" style="565" customWidth="1"/>
    <col min="15372" max="15372" width="10.7109375" style="565" customWidth="1"/>
    <col min="15373" max="15373" width="1.7109375" style="565" customWidth="1"/>
    <col min="15374" max="15374" width="10.7109375" style="565" customWidth="1"/>
    <col min="15375" max="15375" width="1.7109375" style="565" customWidth="1"/>
    <col min="15376" max="15376" width="10.7109375" style="565" customWidth="1"/>
    <col min="15377" max="15377" width="1.7109375" style="565" customWidth="1"/>
    <col min="15378" max="15378" width="9.140625" style="565"/>
    <col min="15379" max="15379" width="8.7109375" style="565" customWidth="1"/>
    <col min="15380" max="15380" width="0" style="565" hidden="1" customWidth="1"/>
    <col min="15381" max="15381" width="5.7109375" style="565" customWidth="1"/>
    <col min="15382" max="15616" width="9.140625" style="565"/>
    <col min="15617" max="15618" width="3.28515625" style="565" customWidth="1"/>
    <col min="15619" max="15619" width="4.7109375" style="565" customWidth="1"/>
    <col min="15620" max="15620" width="4.28515625" style="565" customWidth="1"/>
    <col min="15621" max="15621" width="12.7109375" style="565" customWidth="1"/>
    <col min="15622" max="15622" width="2.7109375" style="565" customWidth="1"/>
    <col min="15623" max="15623" width="7.7109375" style="565" customWidth="1"/>
    <col min="15624" max="15624" width="5.85546875" style="565" customWidth="1"/>
    <col min="15625" max="15625" width="1.7109375" style="565" customWidth="1"/>
    <col min="15626" max="15626" width="10.7109375" style="565" customWidth="1"/>
    <col min="15627" max="15627" width="1.7109375" style="565" customWidth="1"/>
    <col min="15628" max="15628" width="10.7109375" style="565" customWidth="1"/>
    <col min="15629" max="15629" width="1.7109375" style="565" customWidth="1"/>
    <col min="15630" max="15630" width="10.7109375" style="565" customWidth="1"/>
    <col min="15631" max="15631" width="1.7109375" style="565" customWidth="1"/>
    <col min="15632" max="15632" width="10.7109375" style="565" customWidth="1"/>
    <col min="15633" max="15633" width="1.7109375" style="565" customWidth="1"/>
    <col min="15634" max="15634" width="9.140625" style="565"/>
    <col min="15635" max="15635" width="8.7109375" style="565" customWidth="1"/>
    <col min="15636" max="15636" width="0" style="565" hidden="1" customWidth="1"/>
    <col min="15637" max="15637" width="5.7109375" style="565" customWidth="1"/>
    <col min="15638" max="15872" width="9.140625" style="565"/>
    <col min="15873" max="15874" width="3.28515625" style="565" customWidth="1"/>
    <col min="15875" max="15875" width="4.7109375" style="565" customWidth="1"/>
    <col min="15876" max="15876" width="4.28515625" style="565" customWidth="1"/>
    <col min="15877" max="15877" width="12.7109375" style="565" customWidth="1"/>
    <col min="15878" max="15878" width="2.7109375" style="565" customWidth="1"/>
    <col min="15879" max="15879" width="7.7109375" style="565" customWidth="1"/>
    <col min="15880" max="15880" width="5.85546875" style="565" customWidth="1"/>
    <col min="15881" max="15881" width="1.7109375" style="565" customWidth="1"/>
    <col min="15882" max="15882" width="10.7109375" style="565" customWidth="1"/>
    <col min="15883" max="15883" width="1.7109375" style="565" customWidth="1"/>
    <col min="15884" max="15884" width="10.7109375" style="565" customWidth="1"/>
    <col min="15885" max="15885" width="1.7109375" style="565" customWidth="1"/>
    <col min="15886" max="15886" width="10.7109375" style="565" customWidth="1"/>
    <col min="15887" max="15887" width="1.7109375" style="565" customWidth="1"/>
    <col min="15888" max="15888" width="10.7109375" style="565" customWidth="1"/>
    <col min="15889" max="15889" width="1.7109375" style="565" customWidth="1"/>
    <col min="15890" max="15890" width="9.140625" style="565"/>
    <col min="15891" max="15891" width="8.7109375" style="565" customWidth="1"/>
    <col min="15892" max="15892" width="0" style="565" hidden="1" customWidth="1"/>
    <col min="15893" max="15893" width="5.7109375" style="565" customWidth="1"/>
    <col min="15894" max="16128" width="9.140625" style="565"/>
    <col min="16129" max="16130" width="3.28515625" style="565" customWidth="1"/>
    <col min="16131" max="16131" width="4.7109375" style="565" customWidth="1"/>
    <col min="16132" max="16132" width="4.28515625" style="565" customWidth="1"/>
    <col min="16133" max="16133" width="12.7109375" style="565" customWidth="1"/>
    <col min="16134" max="16134" width="2.7109375" style="565" customWidth="1"/>
    <col min="16135" max="16135" width="7.7109375" style="565" customWidth="1"/>
    <col min="16136" max="16136" width="5.85546875" style="565" customWidth="1"/>
    <col min="16137" max="16137" width="1.7109375" style="565" customWidth="1"/>
    <col min="16138" max="16138" width="10.7109375" style="565" customWidth="1"/>
    <col min="16139" max="16139" width="1.7109375" style="565" customWidth="1"/>
    <col min="16140" max="16140" width="10.7109375" style="565" customWidth="1"/>
    <col min="16141" max="16141" width="1.7109375" style="565" customWidth="1"/>
    <col min="16142" max="16142" width="10.7109375" style="565" customWidth="1"/>
    <col min="16143" max="16143" width="1.7109375" style="565" customWidth="1"/>
    <col min="16144" max="16144" width="10.7109375" style="565" customWidth="1"/>
    <col min="16145" max="16145" width="1.7109375" style="565" customWidth="1"/>
    <col min="16146" max="16146" width="9.140625" style="565"/>
    <col min="16147" max="16147" width="8.7109375" style="565" customWidth="1"/>
    <col min="16148" max="16148" width="0" style="565" hidden="1" customWidth="1"/>
    <col min="16149" max="16149" width="5.7109375" style="565" customWidth="1"/>
    <col min="16150" max="16384" width="9.140625" style="565"/>
  </cols>
  <sheetData>
    <row r="1" spans="1:20" s="426" customFormat="1" ht="21.75" customHeight="1">
      <c r="A1" s="424">
        <f>'[2]Week SetUp'!$A$6</f>
        <v>0</v>
      </c>
      <c r="B1" s="425"/>
      <c r="I1" s="427"/>
      <c r="J1" s="428"/>
      <c r="K1" s="428"/>
      <c r="L1" s="429"/>
      <c r="M1" s="427"/>
      <c r="N1" s="427" t="s">
        <v>54</v>
      </c>
      <c r="O1" s="427"/>
      <c r="Q1" s="427"/>
    </row>
    <row r="2" spans="1:20" s="436" customFormat="1" ht="33" customHeight="1">
      <c r="A2" s="430"/>
      <c r="B2" s="424" t="str">
        <f>'[1]Week SetUp'!$A$6</f>
        <v>National Open C'ships 2013</v>
      </c>
      <c r="C2" s="425"/>
      <c r="D2" s="426"/>
      <c r="E2" s="426"/>
      <c r="F2" s="426"/>
      <c r="G2" s="426"/>
      <c r="H2" s="426"/>
      <c r="I2" s="426"/>
      <c r="J2" s="427"/>
      <c r="K2" s="426"/>
      <c r="L2" s="431"/>
      <c r="M2" s="432"/>
      <c r="N2" s="433"/>
      <c r="O2" s="434"/>
      <c r="P2" s="434"/>
      <c r="Q2" s="435"/>
    </row>
    <row r="3" spans="1:20" s="449" customFormat="1" ht="17.25" customHeight="1">
      <c r="A3" s="437"/>
      <c r="B3" s="438"/>
      <c r="C3" s="438"/>
      <c r="D3" s="439" t="s">
        <v>55</v>
      </c>
      <c r="E3" s="440"/>
      <c r="F3" s="441"/>
      <c r="G3" s="442"/>
      <c r="H3" s="443"/>
      <c r="I3" s="444"/>
      <c r="J3" s="445"/>
      <c r="K3" s="446"/>
      <c r="L3" s="447"/>
      <c r="M3" s="444"/>
      <c r="N3" s="438"/>
      <c r="O3" s="444"/>
      <c r="P3" s="438"/>
      <c r="Q3" s="448" t="s">
        <v>56</v>
      </c>
    </row>
    <row r="4" spans="1:20" s="458" customFormat="1" ht="11.25" customHeight="1" thickBot="1">
      <c r="A4" s="569"/>
      <c r="B4" s="569"/>
      <c r="C4" s="569"/>
      <c r="D4" s="450"/>
      <c r="E4" s="450"/>
      <c r="F4" s="451">
        <f>'[2]Week SetUp'!$C$10</f>
        <v>0</v>
      </c>
      <c r="G4" s="452"/>
      <c r="H4" s="450"/>
      <c r="I4" s="453"/>
      <c r="J4" s="454">
        <f>'[2]Week SetUp'!$D$10</f>
        <v>0</v>
      </c>
      <c r="K4" s="455"/>
      <c r="L4" s="456">
        <f>'[2]Week SetUp'!$A$12</f>
        <v>0</v>
      </c>
      <c r="M4" s="453"/>
      <c r="N4" s="450"/>
      <c r="O4" s="453"/>
      <c r="P4" s="450"/>
      <c r="Q4" s="457"/>
    </row>
    <row r="5" spans="1:20" s="449" customFormat="1" ht="9">
      <c r="A5" s="459"/>
      <c r="B5" s="460" t="s">
        <v>6</v>
      </c>
      <c r="C5" s="460" t="str">
        <f>IF(OR(F2="Week 3",F2="Masters"),"CP","Rank")</f>
        <v>Rank</v>
      </c>
      <c r="D5" s="460" t="s">
        <v>8</v>
      </c>
      <c r="E5" s="461" t="s">
        <v>9</v>
      </c>
      <c r="F5" s="461" t="s">
        <v>10</v>
      </c>
      <c r="G5" s="461"/>
      <c r="H5" s="461" t="s">
        <v>11</v>
      </c>
      <c r="I5" s="461"/>
      <c r="J5" s="460" t="s">
        <v>12</v>
      </c>
      <c r="K5" s="462"/>
      <c r="L5" s="460" t="s">
        <v>14</v>
      </c>
      <c r="M5" s="462"/>
      <c r="N5" s="460" t="s">
        <v>15</v>
      </c>
      <c r="O5" s="462"/>
      <c r="P5" s="460" t="s">
        <v>49</v>
      </c>
      <c r="Q5" s="463"/>
    </row>
    <row r="6" spans="1:20" s="449" customFormat="1" ht="3.75" customHeight="1" thickBot="1">
      <c r="A6" s="464"/>
      <c r="B6" s="465"/>
      <c r="C6" s="465"/>
      <c r="D6" s="465"/>
      <c r="E6" s="466"/>
      <c r="F6" s="466"/>
      <c r="G6" s="467"/>
      <c r="H6" s="466"/>
      <c r="I6" s="468"/>
      <c r="J6" s="465"/>
      <c r="K6" s="468"/>
      <c r="L6" s="465"/>
      <c r="M6" s="468"/>
      <c r="N6" s="465"/>
      <c r="O6" s="468"/>
      <c r="P6" s="465"/>
      <c r="Q6" s="469"/>
    </row>
    <row r="7" spans="1:20" s="467" customFormat="1" ht="10.5" customHeight="1">
      <c r="A7" s="470">
        <v>1</v>
      </c>
      <c r="B7" s="471">
        <f>IF($D7="","",VLOOKUP($D7,'[2]Boys Do Main Draw Prep'!$A$7:$V$23,20))</f>
        <v>0</v>
      </c>
      <c r="C7" s="471">
        <f>IF($D7="","",VLOOKUP($D7,'[2]Boys Do Main Draw Prep'!$A$7:$V$23,21))</f>
        <v>0</v>
      </c>
      <c r="D7" s="472">
        <v>1</v>
      </c>
      <c r="E7" s="473" t="str">
        <f>UPPER(IF($D7="","",VLOOKUP($D7,'[2]Boys Do Main Draw Prep'!$A$7:$V$23,2)))</f>
        <v>CHUNG</v>
      </c>
      <c r="F7" s="473" t="str">
        <f>IF($D7="","",VLOOKUP($D7,'[2]Boys Do Main Draw Prep'!$A$7:$V$23,3))</f>
        <v>RICHARD</v>
      </c>
      <c r="G7" s="474"/>
      <c r="H7" s="473">
        <f>IF($D7="","",VLOOKUP($D7,'[2]Boys Do Main Draw Prep'!$A$7:$V$23,4))</f>
        <v>0</v>
      </c>
      <c r="I7" s="475"/>
      <c r="J7" s="476"/>
      <c r="K7" s="477"/>
      <c r="L7" s="476"/>
      <c r="M7" s="477"/>
      <c r="N7" s="476"/>
      <c r="O7" s="477"/>
      <c r="P7" s="476"/>
      <c r="Q7" s="478"/>
      <c r="R7" s="479"/>
      <c r="T7" s="480" t="str">
        <f>'[2]SetUp Officials'!P21</f>
        <v>Umpire</v>
      </c>
    </row>
    <row r="8" spans="1:20" s="467" customFormat="1" ht="9.6" customHeight="1">
      <c r="A8" s="481"/>
      <c r="B8" s="482"/>
      <c r="C8" s="482"/>
      <c r="D8" s="482"/>
      <c r="E8" s="473" t="str">
        <f>UPPER(IF($D7="","",VLOOKUP($D7,'[2]Boys Do Main Draw Prep'!$A$7:$V$23,7)))</f>
        <v>LINGO</v>
      </c>
      <c r="F8" s="473" t="str">
        <f>IF($D7="","",VLOOKUP($D7,'[2]Boys Do Main Draw Prep'!$A$7:$V$23,8))</f>
        <v>LEE ANNE</v>
      </c>
      <c r="G8" s="474"/>
      <c r="H8" s="473">
        <f>IF($D7="","",VLOOKUP($D7,'[2]Boys Do Main Draw Prep'!$A$7:$V$23,9))</f>
        <v>0</v>
      </c>
      <c r="I8" s="483"/>
      <c r="J8" s="484" t="str">
        <f>IF(I8="a",E7,IF(I8="b",E9,""))</f>
        <v/>
      </c>
      <c r="K8" s="477"/>
      <c r="L8" s="476"/>
      <c r="M8" s="477"/>
      <c r="N8" s="476"/>
      <c r="O8" s="477"/>
      <c r="P8" s="476"/>
      <c r="Q8" s="478"/>
      <c r="R8" s="479"/>
      <c r="T8" s="485" t="str">
        <f>'[2]SetUp Officials'!P22</f>
        <v/>
      </c>
    </row>
    <row r="9" spans="1:20" s="467" customFormat="1" ht="9.6" customHeight="1">
      <c r="A9" s="481"/>
      <c r="B9" s="482"/>
      <c r="C9" s="482"/>
      <c r="D9" s="482"/>
      <c r="E9" s="476"/>
      <c r="F9" s="476"/>
      <c r="H9" s="476"/>
      <c r="I9" s="486"/>
      <c r="J9" s="487" t="str">
        <f>UPPER(IF(OR(I10="a",I10="as"),E7,IF(OR(I10="b",I10="bs"),E11,)))</f>
        <v>CHUNG</v>
      </c>
      <c r="K9" s="488"/>
      <c r="L9" s="476"/>
      <c r="M9" s="477"/>
      <c r="N9" s="476"/>
      <c r="O9" s="477"/>
      <c r="P9" s="476"/>
      <c r="Q9" s="478"/>
      <c r="R9" s="479"/>
      <c r="T9" s="485" t="str">
        <f>'[2]SetUp Officials'!P23</f>
        <v/>
      </c>
    </row>
    <row r="10" spans="1:20" s="467" customFormat="1" ht="9.6" customHeight="1">
      <c r="A10" s="481"/>
      <c r="B10" s="482"/>
      <c r="C10" s="482"/>
      <c r="D10" s="482"/>
      <c r="E10" s="476"/>
      <c r="F10" s="476"/>
      <c r="H10" s="489"/>
      <c r="I10" s="490" t="s">
        <v>42</v>
      </c>
      <c r="J10" s="491" t="str">
        <f>UPPER(IF(OR(I10="a",I10="as"),E8,IF(OR(I10="b",I10="bs"),E12,)))</f>
        <v>LINGO</v>
      </c>
      <c r="K10" s="492"/>
      <c r="L10" s="476"/>
      <c r="M10" s="477"/>
      <c r="N10" s="476"/>
      <c r="O10" s="477"/>
      <c r="P10" s="476"/>
      <c r="Q10" s="478"/>
      <c r="R10" s="479"/>
      <c r="T10" s="485" t="str">
        <f>'[2]SetUp Officials'!P24</f>
        <v/>
      </c>
    </row>
    <row r="11" spans="1:20" s="467" customFormat="1" ht="9.6" customHeight="1">
      <c r="A11" s="481">
        <v>2</v>
      </c>
      <c r="B11" s="471">
        <f>IF($D11="","",VLOOKUP($D11,'[2]Boys Do Main Draw Prep'!$A$7:$V$23,20))</f>
        <v>0</v>
      </c>
      <c r="C11" s="471">
        <f>IF($D11="","",VLOOKUP($D11,'[2]Boys Do Main Draw Prep'!$A$7:$V$23,21))</f>
        <v>0</v>
      </c>
      <c r="D11" s="472">
        <v>16</v>
      </c>
      <c r="E11" s="471" t="str">
        <f>UPPER(IF($D11="","",VLOOKUP($D11,'[2]Boys Do Main Draw Prep'!$A$7:$V$23,2)))</f>
        <v>BYE</v>
      </c>
      <c r="F11" s="471">
        <f>IF($D11="","",VLOOKUP($D11,'[2]Boys Do Main Draw Prep'!$A$7:$V$23,3))</f>
        <v>0</v>
      </c>
      <c r="G11" s="493"/>
      <c r="H11" s="471">
        <f>IF($D11="","",VLOOKUP($D11,'[2]Boys Do Main Draw Prep'!$A$7:$V$23,4))</f>
        <v>0</v>
      </c>
      <c r="I11" s="494"/>
      <c r="J11" s="476"/>
      <c r="K11" s="495"/>
      <c r="L11" s="496"/>
      <c r="M11" s="488"/>
      <c r="N11" s="476"/>
      <c r="O11" s="477"/>
      <c r="P11" s="476"/>
      <c r="Q11" s="478"/>
      <c r="R11" s="479"/>
      <c r="T11" s="485" t="str">
        <f>'[2]SetUp Officials'!P25</f>
        <v/>
      </c>
    </row>
    <row r="12" spans="1:20" s="467" customFormat="1" ht="9.6" customHeight="1">
      <c r="A12" s="481"/>
      <c r="B12" s="482"/>
      <c r="C12" s="482"/>
      <c r="D12" s="482"/>
      <c r="E12" s="471" t="str">
        <f>UPPER(IF($D11="","",VLOOKUP($D11,'[2]Boys Do Main Draw Prep'!$A$7:$V$23,7)))</f>
        <v>BYE</v>
      </c>
      <c r="F12" s="471">
        <f>IF($D11="","",VLOOKUP($D11,'[2]Boys Do Main Draw Prep'!$A$7:$V$23,8))</f>
        <v>0</v>
      </c>
      <c r="G12" s="493"/>
      <c r="H12" s="471">
        <f>IF($D11="","",VLOOKUP($D11,'[2]Boys Do Main Draw Prep'!$A$7:$V$23,9))</f>
        <v>0</v>
      </c>
      <c r="I12" s="483"/>
      <c r="J12" s="476"/>
      <c r="K12" s="495"/>
      <c r="L12" s="497"/>
      <c r="M12" s="498"/>
      <c r="N12" s="476"/>
      <c r="O12" s="477"/>
      <c r="P12" s="476"/>
      <c r="Q12" s="478"/>
      <c r="R12" s="479"/>
      <c r="T12" s="485" t="str">
        <f>'[2]SetUp Officials'!P26</f>
        <v/>
      </c>
    </row>
    <row r="13" spans="1:20" s="467" customFormat="1" ht="9.6" customHeight="1">
      <c r="A13" s="481"/>
      <c r="B13" s="482"/>
      <c r="C13" s="482"/>
      <c r="D13" s="499"/>
      <c r="E13" s="476"/>
      <c r="F13" s="476"/>
      <c r="H13" s="476"/>
      <c r="I13" s="500"/>
      <c r="J13" s="476"/>
      <c r="K13" s="486"/>
      <c r="L13" s="487" t="str">
        <f>UPPER(IF(OR(K14="a",K14="as"),J9,IF(OR(K14="b",K14="bs"),J17,)))</f>
        <v/>
      </c>
      <c r="M13" s="477"/>
      <c r="N13" s="476"/>
      <c r="O13" s="477"/>
      <c r="P13" s="476"/>
      <c r="Q13" s="478"/>
      <c r="R13" s="479"/>
      <c r="T13" s="485" t="str">
        <f>'[2]SetUp Officials'!P27</f>
        <v/>
      </c>
    </row>
    <row r="14" spans="1:20" s="467" customFormat="1" ht="9.6" customHeight="1">
      <c r="A14" s="481"/>
      <c r="B14" s="482"/>
      <c r="C14" s="482"/>
      <c r="D14" s="499"/>
      <c r="E14" s="476"/>
      <c r="F14" s="476"/>
      <c r="H14" s="476"/>
      <c r="I14" s="500"/>
      <c r="J14" s="489"/>
      <c r="K14" s="490"/>
      <c r="L14" s="491" t="str">
        <f>UPPER(IF(OR(K14="a",K14="as"),J10,IF(OR(K14="b",K14="bs"),J18,)))</f>
        <v/>
      </c>
      <c r="M14" s="492"/>
      <c r="N14" s="476"/>
      <c r="O14" s="477"/>
      <c r="P14" s="476"/>
      <c r="Q14" s="478"/>
      <c r="R14" s="479"/>
      <c r="T14" s="485" t="str">
        <f>'[2]SetUp Officials'!P28</f>
        <v/>
      </c>
    </row>
    <row r="15" spans="1:20" s="467" customFormat="1" ht="9.6" customHeight="1">
      <c r="A15" s="481">
        <v>3</v>
      </c>
      <c r="B15" s="471">
        <f>IF($D15="","",VLOOKUP($D15,'[2]Boys Do Main Draw Prep'!$A$7:$V$23,20))</f>
        <v>0</v>
      </c>
      <c r="C15" s="471">
        <f>IF($D15="","",VLOOKUP($D15,'[2]Boys Do Main Draw Prep'!$A$7:$V$23,21))</f>
        <v>0</v>
      </c>
      <c r="D15" s="472">
        <v>11</v>
      </c>
      <c r="E15" s="471" t="str">
        <f>UPPER(IF($D15="","",VLOOKUP($D15,'[2]Boys Do Main Draw Prep'!$A$7:$V$23,2)))</f>
        <v>JACKMAN</v>
      </c>
      <c r="F15" s="471" t="str">
        <f>IF($D15="","",VLOOKUP($D15,'[2]Boys Do Main Draw Prep'!$A$7:$V$23,3))</f>
        <v>MARC</v>
      </c>
      <c r="G15" s="493"/>
      <c r="H15" s="471">
        <f>IF($D15="","",VLOOKUP($D15,'[2]Boys Do Main Draw Prep'!$A$7:$V$23,4))</f>
        <v>0</v>
      </c>
      <c r="I15" s="475"/>
      <c r="J15" s="476"/>
      <c r="K15" s="495"/>
      <c r="L15" s="476"/>
      <c r="M15" s="495"/>
      <c r="N15" s="496"/>
      <c r="O15" s="477"/>
      <c r="P15" s="476"/>
      <c r="Q15" s="478"/>
      <c r="R15" s="479"/>
      <c r="T15" s="485" t="str">
        <f>'[2]SetUp Officials'!P29</f>
        <v/>
      </c>
    </row>
    <row r="16" spans="1:20" s="467" customFormat="1" ht="9.6" customHeight="1" thickBot="1">
      <c r="A16" s="481"/>
      <c r="B16" s="482"/>
      <c r="C16" s="482"/>
      <c r="D16" s="482"/>
      <c r="E16" s="471" t="str">
        <f>UPPER(IF($D15="","",VLOOKUP($D15,'[2]Boys Do Main Draw Prep'!$A$7:$V$23,7)))</f>
        <v>JACKMAN</v>
      </c>
      <c r="F16" s="471" t="str">
        <f>IF($D15="","",VLOOKUP($D15,'[2]Boys Do Main Draw Prep'!$A$7:$V$23,8))</f>
        <v>SHARDELLE</v>
      </c>
      <c r="G16" s="493"/>
      <c r="H16" s="471">
        <f>IF($D15="","",VLOOKUP($D15,'[2]Boys Do Main Draw Prep'!$A$7:$V$23,9))</f>
        <v>0</v>
      </c>
      <c r="I16" s="483"/>
      <c r="J16" s="484" t="str">
        <f>IF(I16="a",E15,IF(I16="b",E17,""))</f>
        <v/>
      </c>
      <c r="K16" s="495"/>
      <c r="L16" s="476"/>
      <c r="M16" s="495"/>
      <c r="N16" s="476"/>
      <c r="O16" s="477"/>
      <c r="P16" s="476"/>
      <c r="Q16" s="478"/>
      <c r="R16" s="479"/>
      <c r="T16" s="501" t="str">
        <f>'[2]SetUp Officials'!P30</f>
        <v>None</v>
      </c>
    </row>
    <row r="17" spans="1:18" s="467" customFormat="1" ht="9.6" customHeight="1">
      <c r="A17" s="481"/>
      <c r="B17" s="482"/>
      <c r="C17" s="482"/>
      <c r="D17" s="499"/>
      <c r="E17" s="476"/>
      <c r="F17" s="476"/>
      <c r="H17" s="476"/>
      <c r="I17" s="486"/>
      <c r="J17" s="487" t="str">
        <f>UPPER(IF(OR(I18="a",I18="as"),E15,IF(OR(I18="b",I18="bs"),E19,)))</f>
        <v/>
      </c>
      <c r="K17" s="502"/>
      <c r="L17" s="476"/>
      <c r="M17" s="495"/>
      <c r="N17" s="476"/>
      <c r="O17" s="477"/>
      <c r="P17" s="476"/>
      <c r="Q17" s="478"/>
      <c r="R17" s="479"/>
    </row>
    <row r="18" spans="1:18" s="467" customFormat="1" ht="9.6" customHeight="1">
      <c r="A18" s="481"/>
      <c r="B18" s="482"/>
      <c r="C18" s="482"/>
      <c r="D18" s="499"/>
      <c r="E18" s="476"/>
      <c r="F18" s="476"/>
      <c r="H18" s="489"/>
      <c r="I18" s="490"/>
      <c r="J18" s="491" t="str">
        <f>UPPER(IF(OR(I18="a",I18="as"),E16,IF(OR(I18="b",I18="bs"),E20,)))</f>
        <v/>
      </c>
      <c r="K18" s="483"/>
      <c r="L18" s="476"/>
      <c r="M18" s="495"/>
      <c r="N18" s="476"/>
      <c r="O18" s="477"/>
      <c r="P18" s="476"/>
      <c r="Q18" s="478"/>
      <c r="R18" s="479"/>
    </row>
    <row r="19" spans="1:18" s="467" customFormat="1" ht="9.6" customHeight="1">
      <c r="A19" s="481">
        <v>4</v>
      </c>
      <c r="B19" s="471">
        <f>IF($D19="","",VLOOKUP($D19,'[2]Boys Do Main Draw Prep'!$A$7:$V$23,20))</f>
        <v>0</v>
      </c>
      <c r="C19" s="471">
        <f>IF($D19="","",VLOOKUP($D19,'[2]Boys Do Main Draw Prep'!$A$7:$V$23,21))</f>
        <v>0</v>
      </c>
      <c r="D19" s="472">
        <v>5</v>
      </c>
      <c r="E19" s="471" t="str">
        <f>UPPER(IF($D19="","",VLOOKUP($D19,'[2]Boys Do Main Draw Prep'!$A$7:$V$23,2)))</f>
        <v>KING</v>
      </c>
      <c r="F19" s="471" t="str">
        <f>IF($D19="","",VLOOKUP($D19,'[2]Boys Do Main Draw Prep'!$A$7:$V$23,3))</f>
        <v>BRENT</v>
      </c>
      <c r="G19" s="493"/>
      <c r="H19" s="471">
        <f>IF($D19="","",VLOOKUP($D19,'[2]Boys Do Main Draw Prep'!$A$7:$V$23,4))</f>
        <v>0</v>
      </c>
      <c r="I19" s="494"/>
      <c r="J19" s="476"/>
      <c r="K19" s="477"/>
      <c r="L19" s="496"/>
      <c r="M19" s="502"/>
      <c r="N19" s="476"/>
      <c r="O19" s="477"/>
      <c r="P19" s="476"/>
      <c r="Q19" s="478"/>
      <c r="R19" s="479"/>
    </row>
    <row r="20" spans="1:18" s="467" customFormat="1" ht="9.6" customHeight="1">
      <c r="A20" s="481"/>
      <c r="B20" s="482"/>
      <c r="C20" s="482"/>
      <c r="D20" s="482"/>
      <c r="E20" s="471" t="str">
        <f>UPPER(IF($D19="","",VLOOKUP($D19,'[2]Boys Do Main Draw Prep'!$A$7:$V$23,7)))</f>
        <v>MOHAMMED</v>
      </c>
      <c r="F20" s="471" t="str">
        <f>IF($D19="","",VLOOKUP($D19,'[2]Boys Do Main Draw Prep'!$A$7:$V$23,8))</f>
        <v>RHONDA</v>
      </c>
      <c r="G20" s="493"/>
      <c r="H20" s="471">
        <f>IF($D19="","",VLOOKUP($D19,'[2]Boys Do Main Draw Prep'!$A$7:$V$23,9))</f>
        <v>0</v>
      </c>
      <c r="I20" s="483"/>
      <c r="J20" s="476"/>
      <c r="K20" s="477"/>
      <c r="L20" s="497"/>
      <c r="M20" s="503"/>
      <c r="N20" s="476"/>
      <c r="O20" s="477"/>
      <c r="P20" s="476"/>
      <c r="Q20" s="478"/>
      <c r="R20" s="479"/>
    </row>
    <row r="21" spans="1:18" s="467" customFormat="1" ht="9.6" customHeight="1">
      <c r="A21" s="481"/>
      <c r="B21" s="482"/>
      <c r="C21" s="482"/>
      <c r="D21" s="482"/>
      <c r="E21" s="476"/>
      <c r="F21" s="476"/>
      <c r="H21" s="476"/>
      <c r="I21" s="500"/>
      <c r="J21" s="476"/>
      <c r="K21" s="477"/>
      <c r="L21" s="476"/>
      <c r="M21" s="486"/>
      <c r="N21" s="487" t="str">
        <f>UPPER(IF(OR(M22="a",M22="as"),L13,IF(OR(M22="b",M22="bs"),L29,)))</f>
        <v/>
      </c>
      <c r="O21" s="477"/>
      <c r="P21" s="476"/>
      <c r="Q21" s="478"/>
      <c r="R21" s="479"/>
    </row>
    <row r="22" spans="1:18" s="467" customFormat="1" ht="9.6" customHeight="1">
      <c r="A22" s="481"/>
      <c r="B22" s="482"/>
      <c r="C22" s="482"/>
      <c r="D22" s="482"/>
      <c r="E22" s="476"/>
      <c r="F22" s="476"/>
      <c r="H22" s="476"/>
      <c r="I22" s="500"/>
      <c r="J22" s="476"/>
      <c r="K22" s="477"/>
      <c r="L22" s="489"/>
      <c r="M22" s="490"/>
      <c r="N22" s="491" t="str">
        <f>UPPER(IF(OR(M22="a",M22="as"),L14,IF(OR(M22="b",M22="bs"),L30,)))</f>
        <v/>
      </c>
      <c r="O22" s="492"/>
      <c r="P22" s="476"/>
      <c r="Q22" s="478"/>
      <c r="R22" s="479"/>
    </row>
    <row r="23" spans="1:18" s="467" customFormat="1" ht="9.6" customHeight="1">
      <c r="A23" s="470">
        <v>5</v>
      </c>
      <c r="B23" s="471">
        <f>IF($D23="","",VLOOKUP($D23,'[2]Boys Do Main Draw Prep'!$A$7:$V$23,20))</f>
        <v>0</v>
      </c>
      <c r="C23" s="471">
        <f>IF($D23="","",VLOOKUP($D23,'[2]Boys Do Main Draw Prep'!$A$7:$V$23,21))</f>
        <v>0</v>
      </c>
      <c r="D23" s="472">
        <v>4</v>
      </c>
      <c r="E23" s="473" t="str">
        <f>UPPER(IF($D23="","",VLOOKUP($D23,'[2]Boys Do Main Draw Prep'!$A$7:$V$23,2)))</f>
        <v>VALENTINE</v>
      </c>
      <c r="F23" s="473" t="str">
        <f>IF($D23="","",VLOOKUP($D23,'[2]Boys Do Main Draw Prep'!$A$7:$V$23,3))</f>
        <v>KRISTYAN</v>
      </c>
      <c r="G23" s="474"/>
      <c r="H23" s="473">
        <f>IF($D23="","",VLOOKUP($D23,'[2]Boys Do Main Draw Prep'!$A$7:$V$23,4))</f>
        <v>0</v>
      </c>
      <c r="I23" s="475"/>
      <c r="J23" s="476"/>
      <c r="K23" s="477"/>
      <c r="L23" s="476"/>
      <c r="M23" s="495"/>
      <c r="N23" s="476"/>
      <c r="O23" s="495"/>
      <c r="P23" s="476"/>
      <c r="Q23" s="478"/>
      <c r="R23" s="479"/>
    </row>
    <row r="24" spans="1:18" s="467" customFormat="1" ht="9.6" customHeight="1">
      <c r="A24" s="481"/>
      <c r="B24" s="482"/>
      <c r="C24" s="482"/>
      <c r="D24" s="482"/>
      <c r="E24" s="473" t="str">
        <f>UPPER(IF($D23="","",VLOOKUP($D23,'[2]Boys Do Main Draw Prep'!$A$7:$V$23,7)))</f>
        <v>SELLIER</v>
      </c>
      <c r="F24" s="473" t="str">
        <f>IF($D23="","",VLOOKUP($D23,'[2]Boys Do Main Draw Prep'!$A$7:$V$23,8))</f>
        <v>TREVINE</v>
      </c>
      <c r="G24" s="474"/>
      <c r="H24" s="473">
        <f>IF($D23="","",VLOOKUP($D23,'[2]Boys Do Main Draw Prep'!$A$7:$V$23,9))</f>
        <v>0</v>
      </c>
      <c r="I24" s="483"/>
      <c r="J24" s="484" t="str">
        <f>IF(I24="a",E23,IF(I24="b",E25,""))</f>
        <v/>
      </c>
      <c r="K24" s="477"/>
      <c r="L24" s="476"/>
      <c r="M24" s="495"/>
      <c r="N24" s="476"/>
      <c r="O24" s="495"/>
      <c r="P24" s="476"/>
      <c r="Q24" s="478"/>
      <c r="R24" s="479"/>
    </row>
    <row r="25" spans="1:18" s="467" customFormat="1" ht="9.6" customHeight="1">
      <c r="A25" s="481"/>
      <c r="B25" s="482"/>
      <c r="C25" s="482"/>
      <c r="D25" s="482"/>
      <c r="E25" s="476"/>
      <c r="F25" s="476"/>
      <c r="H25" s="476"/>
      <c r="I25" s="486"/>
      <c r="J25" s="487" t="str">
        <f>UPPER(IF(OR(I26="a",I26="as"),E23,IF(OR(I26="b",I26="bs"),E27,)))</f>
        <v/>
      </c>
      <c r="K25" s="488"/>
      <c r="L25" s="476"/>
      <c r="M25" s="495"/>
      <c r="N25" s="476"/>
      <c r="O25" s="495"/>
      <c r="P25" s="476"/>
      <c r="Q25" s="478"/>
      <c r="R25" s="479"/>
    </row>
    <row r="26" spans="1:18" s="467" customFormat="1" ht="9.6" customHeight="1">
      <c r="A26" s="481"/>
      <c r="B26" s="482"/>
      <c r="C26" s="482"/>
      <c r="D26" s="482"/>
      <c r="E26" s="476"/>
      <c r="F26" s="476"/>
      <c r="H26" s="489"/>
      <c r="I26" s="490"/>
      <c r="J26" s="491" t="str">
        <f>UPPER(IF(OR(I26="a",I26="as"),E24,IF(OR(I26="b",I26="bs"),E28,)))</f>
        <v/>
      </c>
      <c r="K26" s="492"/>
      <c r="L26" s="476"/>
      <c r="M26" s="495"/>
      <c r="N26" s="476"/>
      <c r="O26" s="495"/>
      <c r="P26" s="476"/>
      <c r="Q26" s="478"/>
      <c r="R26" s="479"/>
    </row>
    <row r="27" spans="1:18" s="467" customFormat="1" ht="9.6" customHeight="1">
      <c r="A27" s="481">
        <v>6</v>
      </c>
      <c r="B27" s="471">
        <f>IF($D27="","",VLOOKUP($D27,'[2]Boys Do Main Draw Prep'!$A$7:$V$23,20))</f>
        <v>0</v>
      </c>
      <c r="C27" s="471">
        <f>IF($D27="","",VLOOKUP($D27,'[2]Boys Do Main Draw Prep'!$A$7:$V$23,21))</f>
        <v>0</v>
      </c>
      <c r="D27" s="472">
        <v>15</v>
      </c>
      <c r="E27" s="471" t="str">
        <f>UPPER(IF($D27="","",VLOOKUP($D27,'[2]Boys Do Main Draw Prep'!$A$7:$V$23,2)))</f>
        <v>EL-SEIKH</v>
      </c>
      <c r="F27" s="471" t="str">
        <f>IF($D27="","",VLOOKUP($D27,'[2]Boys Do Main Draw Prep'!$A$7:$V$23,3))</f>
        <v>TASHARI</v>
      </c>
      <c r="G27" s="493"/>
      <c r="H27" s="471">
        <f>IF($D27="","",VLOOKUP($D27,'[2]Boys Do Main Draw Prep'!$A$7:$V$23,4))</f>
        <v>0</v>
      </c>
      <c r="I27" s="494"/>
      <c r="J27" s="476"/>
      <c r="K27" s="495"/>
      <c r="L27" s="496"/>
      <c r="M27" s="502"/>
      <c r="N27" s="476"/>
      <c r="O27" s="495"/>
      <c r="P27" s="476"/>
      <c r="Q27" s="478"/>
      <c r="R27" s="479"/>
    </row>
    <row r="28" spans="1:18" s="467" customFormat="1" ht="9.6" customHeight="1">
      <c r="A28" s="481"/>
      <c r="B28" s="482"/>
      <c r="C28" s="482"/>
      <c r="D28" s="482"/>
      <c r="E28" s="471" t="str">
        <f>UPPER(IF($D27="","",VLOOKUP($D27,'[2]Boys Do Main Draw Prep'!$A$7:$V$23,7)))</f>
        <v>SNIJDERS</v>
      </c>
      <c r="F28" s="471" t="str">
        <f>IF($D27="","",VLOOKUP($D27,'[2]Boys Do Main Draw Prep'!$A$7:$V$23,8))</f>
        <v>LEONTIEN</v>
      </c>
      <c r="G28" s="493"/>
      <c r="H28" s="471">
        <f>IF($D27="","",VLOOKUP($D27,'[2]Boys Do Main Draw Prep'!$A$7:$V$23,9))</f>
        <v>0</v>
      </c>
      <c r="I28" s="483"/>
      <c r="J28" s="476"/>
      <c r="K28" s="495"/>
      <c r="L28" s="497"/>
      <c r="M28" s="503"/>
      <c r="N28" s="476"/>
      <c r="O28" s="495"/>
      <c r="P28" s="476"/>
      <c r="Q28" s="478"/>
      <c r="R28" s="479"/>
    </row>
    <row r="29" spans="1:18" s="467" customFormat="1" ht="9.6" customHeight="1">
      <c r="A29" s="481"/>
      <c r="B29" s="482"/>
      <c r="C29" s="482"/>
      <c r="D29" s="499"/>
      <c r="E29" s="476"/>
      <c r="F29" s="476"/>
      <c r="H29" s="476"/>
      <c r="I29" s="500"/>
      <c r="J29" s="476"/>
      <c r="K29" s="486"/>
      <c r="L29" s="487" t="str">
        <f>UPPER(IF(OR(K30="a",K30="as"),J25,IF(OR(K30="b",K30="bs"),J33,)))</f>
        <v/>
      </c>
      <c r="M29" s="495"/>
      <c r="N29" s="476"/>
      <c r="O29" s="495"/>
      <c r="P29" s="476"/>
      <c r="Q29" s="478"/>
      <c r="R29" s="479"/>
    </row>
    <row r="30" spans="1:18" s="467" customFormat="1" ht="9.6" customHeight="1">
      <c r="A30" s="481"/>
      <c r="B30" s="482"/>
      <c r="C30" s="482"/>
      <c r="D30" s="499"/>
      <c r="E30" s="476"/>
      <c r="F30" s="476"/>
      <c r="H30" s="476"/>
      <c r="I30" s="500"/>
      <c r="J30" s="489"/>
      <c r="K30" s="490"/>
      <c r="L30" s="491" t="str">
        <f>UPPER(IF(OR(K30="a",K30="as"),J26,IF(OR(K30="b",K30="bs"),J34,)))</f>
        <v/>
      </c>
      <c r="M30" s="483"/>
      <c r="N30" s="476"/>
      <c r="O30" s="495"/>
      <c r="P30" s="476"/>
      <c r="Q30" s="478"/>
      <c r="R30" s="479"/>
    </row>
    <row r="31" spans="1:18" s="467" customFormat="1" ht="9.6" customHeight="1">
      <c r="A31" s="481">
        <v>7</v>
      </c>
      <c r="B31" s="471">
        <f>IF($D31="","",VLOOKUP($D31,'[2]Boys Do Main Draw Prep'!$A$7:$V$23,20))</f>
        <v>0</v>
      </c>
      <c r="C31" s="471">
        <f>IF($D31="","",VLOOKUP($D31,'[2]Boys Do Main Draw Prep'!$A$7:$V$23,21))</f>
        <v>0</v>
      </c>
      <c r="D31" s="472">
        <v>12</v>
      </c>
      <c r="E31" s="471" t="str">
        <f>UPPER(IF($D31="","",VLOOKUP($D31,'[2]Boys Do Main Draw Prep'!$A$7:$V$23,2)))</f>
        <v>WARD</v>
      </c>
      <c r="F31" s="471" t="str">
        <f>IF($D31="","",VLOOKUP($D31,'[2]Boys Do Main Draw Prep'!$A$7:$V$23,3))</f>
        <v>KHERAN</v>
      </c>
      <c r="G31" s="493"/>
      <c r="H31" s="471">
        <f>IF($D31="","",VLOOKUP($D31,'[2]Boys Do Main Draw Prep'!$A$7:$V$23,4))</f>
        <v>0</v>
      </c>
      <c r="I31" s="475"/>
      <c r="J31" s="476"/>
      <c r="K31" s="495"/>
      <c r="L31" s="476"/>
      <c r="M31" s="477"/>
      <c r="N31" s="496"/>
      <c r="O31" s="495"/>
      <c r="P31" s="476"/>
      <c r="Q31" s="478"/>
      <c r="R31" s="479"/>
    </row>
    <row r="32" spans="1:18" s="467" customFormat="1" ht="9.6" customHeight="1">
      <c r="A32" s="481"/>
      <c r="B32" s="482"/>
      <c r="C32" s="482"/>
      <c r="D32" s="482"/>
      <c r="E32" s="471" t="str">
        <f>UPPER(IF($D31="","",VLOOKUP($D31,'[2]Boys Do Main Draw Prep'!$A$7:$V$23,7)))</f>
        <v>MARAJ</v>
      </c>
      <c r="F32" s="471" t="str">
        <f>IF($D31="","",VLOOKUP($D31,'[2]Boys Do Main Draw Prep'!$A$7:$V$23,8))</f>
        <v>NALINI</v>
      </c>
      <c r="G32" s="493"/>
      <c r="H32" s="471">
        <f>IF($D31="","",VLOOKUP($D31,'[2]Boys Do Main Draw Prep'!$A$7:$V$23,9))</f>
        <v>0</v>
      </c>
      <c r="I32" s="483"/>
      <c r="J32" s="484" t="str">
        <f>IF(I32="a",E31,IF(I32="b",E33,""))</f>
        <v/>
      </c>
      <c r="K32" s="495"/>
      <c r="L32" s="476"/>
      <c r="M32" s="477"/>
      <c r="N32" s="476"/>
      <c r="O32" s="495"/>
      <c r="P32" s="476"/>
      <c r="Q32" s="478"/>
      <c r="R32" s="479"/>
    </row>
    <row r="33" spans="1:18" s="467" customFormat="1" ht="9.6" customHeight="1">
      <c r="A33" s="481"/>
      <c r="B33" s="482"/>
      <c r="C33" s="482"/>
      <c r="D33" s="499"/>
      <c r="E33" s="476"/>
      <c r="F33" s="476"/>
      <c r="H33" s="476"/>
      <c r="I33" s="486"/>
      <c r="J33" s="487" t="str">
        <f>UPPER(IF(OR(I34="a",I34="as"),E31,IF(OR(I34="b",I34="bs"),E35,)))</f>
        <v/>
      </c>
      <c r="K33" s="502"/>
      <c r="L33" s="476"/>
      <c r="M33" s="477"/>
      <c r="N33" s="476"/>
      <c r="O33" s="495"/>
      <c r="P33" s="476"/>
      <c r="Q33" s="478"/>
      <c r="R33" s="479"/>
    </row>
    <row r="34" spans="1:18" s="467" customFormat="1" ht="9.6" customHeight="1">
      <c r="A34" s="481"/>
      <c r="B34" s="482"/>
      <c r="C34" s="482"/>
      <c r="D34" s="499"/>
      <c r="E34" s="476"/>
      <c r="F34" s="476"/>
      <c r="H34" s="489"/>
      <c r="I34" s="490"/>
      <c r="J34" s="491" t="str">
        <f>UPPER(IF(OR(I34="a",I34="as"),E32,IF(OR(I34="b",I34="bs"),E36,)))</f>
        <v/>
      </c>
      <c r="K34" s="483"/>
      <c r="L34" s="476"/>
      <c r="M34" s="477"/>
      <c r="N34" s="476"/>
      <c r="O34" s="495"/>
      <c r="P34" s="476"/>
      <c r="Q34" s="478"/>
      <c r="R34" s="479"/>
    </row>
    <row r="35" spans="1:18" s="467" customFormat="1" ht="9.6" customHeight="1">
      <c r="A35" s="481">
        <v>8</v>
      </c>
      <c r="B35" s="471">
        <f>IF($D35="","",VLOOKUP($D35,'[2]Boys Do Main Draw Prep'!$A$7:$V$23,20))</f>
        <v>0</v>
      </c>
      <c r="C35" s="471">
        <f>IF($D35="","",VLOOKUP($D35,'[2]Boys Do Main Draw Prep'!$A$7:$V$23,21))</f>
        <v>0</v>
      </c>
      <c r="D35" s="472">
        <v>10</v>
      </c>
      <c r="E35" s="471" t="str">
        <f>UPPER(IF($D35="","",VLOOKUP($D35,'[2]Boys Do Main Draw Prep'!$A$7:$V$23,2)))</f>
        <v>ABRAHAM</v>
      </c>
      <c r="F35" s="471" t="str">
        <f>IF($D35="","",VLOOKUP($D35,'[2]Boys Do Main Draw Prep'!$A$7:$V$23,3))</f>
        <v>JOSHUA</v>
      </c>
      <c r="G35" s="493"/>
      <c r="H35" s="471">
        <f>IF($D35="","",VLOOKUP($D35,'[2]Boys Do Main Draw Prep'!$A$7:$V$23,4))</f>
        <v>0</v>
      </c>
      <c r="I35" s="494"/>
      <c r="J35" s="476"/>
      <c r="K35" s="477"/>
      <c r="L35" s="496"/>
      <c r="M35" s="488"/>
      <c r="N35" s="476"/>
      <c r="O35" s="495"/>
      <c r="P35" s="476"/>
      <c r="Q35" s="478"/>
      <c r="R35" s="479"/>
    </row>
    <row r="36" spans="1:18" s="467" customFormat="1" ht="9.6" customHeight="1">
      <c r="A36" s="481"/>
      <c r="B36" s="482"/>
      <c r="C36" s="482"/>
      <c r="D36" s="482"/>
      <c r="E36" s="471" t="str">
        <f>UPPER(IF($D35="","",VLOOKUP($D35,'[2]Boys Do Main Draw Prep'!$A$7:$V$23,7)))</f>
        <v>DEVENISH</v>
      </c>
      <c r="F36" s="471" t="str">
        <f>IF($D35="","",VLOOKUP($D35,'[2]Boys Do Main Draw Prep'!$A$7:$V$23,8))</f>
        <v>DANIELLE</v>
      </c>
      <c r="G36" s="493"/>
      <c r="H36" s="471">
        <f>IF($D35="","",VLOOKUP($D35,'[2]Boys Do Main Draw Prep'!$A$7:$V$23,9))</f>
        <v>0</v>
      </c>
      <c r="I36" s="483"/>
      <c r="J36" s="476"/>
      <c r="K36" s="477"/>
      <c r="L36" s="497"/>
      <c r="M36" s="498"/>
      <c r="N36" s="476"/>
      <c r="O36" s="495"/>
      <c r="P36" s="476"/>
      <c r="Q36" s="478"/>
      <c r="R36" s="479"/>
    </row>
    <row r="37" spans="1:18" s="467" customFormat="1" ht="9.6" customHeight="1">
      <c r="A37" s="481"/>
      <c r="B37" s="482"/>
      <c r="C37" s="482"/>
      <c r="D37" s="499"/>
      <c r="E37" s="476"/>
      <c r="F37" s="476"/>
      <c r="H37" s="476"/>
      <c r="I37" s="500"/>
      <c r="J37" s="476"/>
      <c r="K37" s="477"/>
      <c r="L37" s="476"/>
      <c r="M37" s="477"/>
      <c r="N37" s="477"/>
      <c r="O37" s="486"/>
      <c r="P37" s="487" t="str">
        <f>UPPER(IF(OR(O38="a",O38="as"),N21,IF(OR(O38="b",O38="bs"),N53,)))</f>
        <v/>
      </c>
      <c r="Q37" s="504"/>
      <c r="R37" s="479"/>
    </row>
    <row r="38" spans="1:18" s="467" customFormat="1" ht="9.6" customHeight="1">
      <c r="A38" s="481"/>
      <c r="B38" s="482"/>
      <c r="C38" s="482"/>
      <c r="D38" s="499"/>
      <c r="E38" s="476"/>
      <c r="F38" s="476"/>
      <c r="H38" s="476"/>
      <c r="I38" s="500"/>
      <c r="J38" s="476"/>
      <c r="K38" s="477"/>
      <c r="L38" s="476"/>
      <c r="M38" s="477"/>
      <c r="N38" s="489"/>
      <c r="O38" s="490"/>
      <c r="P38" s="491" t="str">
        <f>UPPER(IF(OR(O38="a",O38="as"),N22,IF(OR(O38="b",O38="bs"),N54,)))</f>
        <v/>
      </c>
      <c r="Q38" s="505"/>
      <c r="R38" s="479"/>
    </row>
    <row r="39" spans="1:18" s="467" customFormat="1" ht="9.6" customHeight="1">
      <c r="A39" s="481">
        <v>9</v>
      </c>
      <c r="B39" s="471">
        <f>IF($D39="","",VLOOKUP($D39,'[2]Boys Do Main Draw Prep'!$A$7:$V$23,20))</f>
        <v>0</v>
      </c>
      <c r="C39" s="471">
        <f>IF($D39="","",VLOOKUP($D39,'[2]Boys Do Main Draw Prep'!$A$7:$V$23,21))</f>
        <v>0</v>
      </c>
      <c r="D39" s="472">
        <v>9</v>
      </c>
      <c r="E39" s="471" t="str">
        <f>UPPER(IF($D39="","",VLOOKUP($D39,'[2]Boys Do Main Draw Prep'!$A$7:$V$23,2)))</f>
        <v>PATRICK</v>
      </c>
      <c r="F39" s="471" t="str">
        <f>IF($D39="","",VLOOKUP($D39,'[2]Boys Do Main Draw Prep'!$A$7:$V$23,3))</f>
        <v>NKRUMAJ</v>
      </c>
      <c r="G39" s="493"/>
      <c r="H39" s="471">
        <f>IF($D39="","",VLOOKUP($D39,'[2]Boys Do Main Draw Prep'!$A$7:$V$23,4))</f>
        <v>0</v>
      </c>
      <c r="I39" s="475"/>
      <c r="J39" s="476"/>
      <c r="K39" s="477"/>
      <c r="L39" s="476"/>
      <c r="M39" s="477"/>
      <c r="N39" s="476"/>
      <c r="O39" s="495"/>
      <c r="P39" s="496"/>
      <c r="Q39" s="478"/>
      <c r="R39" s="479"/>
    </row>
    <row r="40" spans="1:18" s="467" customFormat="1" ht="9.6" customHeight="1">
      <c r="A40" s="481"/>
      <c r="B40" s="482"/>
      <c r="C40" s="482"/>
      <c r="D40" s="482"/>
      <c r="E40" s="471" t="str">
        <f>UPPER(IF($D39="","",VLOOKUP($D39,'[2]Boys Do Main Draw Prep'!$A$7:$V$23,7)))</f>
        <v>CAMPBELL</v>
      </c>
      <c r="F40" s="471" t="str">
        <f>IF($D39="","",VLOOKUP($D39,'[2]Boys Do Main Draw Prep'!$A$7:$V$23,8))</f>
        <v>JULIET</v>
      </c>
      <c r="G40" s="493"/>
      <c r="H40" s="471">
        <f>IF($D39="","",VLOOKUP($D39,'[2]Boys Do Main Draw Prep'!$A$7:$V$23,9))</f>
        <v>0</v>
      </c>
      <c r="I40" s="483"/>
      <c r="J40" s="484" t="str">
        <f>IF(I40="a",E39,IF(I40="b",E41,""))</f>
        <v/>
      </c>
      <c r="K40" s="477"/>
      <c r="L40" s="476"/>
      <c r="M40" s="477"/>
      <c r="N40" s="476"/>
      <c r="O40" s="495"/>
      <c r="P40" s="497"/>
      <c r="Q40" s="506"/>
      <c r="R40" s="479"/>
    </row>
    <row r="41" spans="1:18" s="467" customFormat="1" ht="9.6" customHeight="1">
      <c r="A41" s="481"/>
      <c r="B41" s="482"/>
      <c r="C41" s="482"/>
      <c r="D41" s="499"/>
      <c r="E41" s="476"/>
      <c r="F41" s="476"/>
      <c r="H41" s="476"/>
      <c r="I41" s="486"/>
      <c r="J41" s="487" t="str">
        <f>UPPER(IF(OR(I42="a",I42="as"),E39,IF(OR(I42="b",I42="bs"),E43,)))</f>
        <v/>
      </c>
      <c r="K41" s="488"/>
      <c r="L41" s="476"/>
      <c r="M41" s="477"/>
      <c r="N41" s="476"/>
      <c r="O41" s="495"/>
      <c r="P41" s="476"/>
      <c r="Q41" s="478"/>
      <c r="R41" s="479"/>
    </row>
    <row r="42" spans="1:18" s="467" customFormat="1" ht="9.6" customHeight="1">
      <c r="A42" s="481"/>
      <c r="B42" s="482"/>
      <c r="C42" s="482"/>
      <c r="D42" s="499"/>
      <c r="E42" s="476"/>
      <c r="F42" s="476"/>
      <c r="H42" s="489"/>
      <c r="I42" s="490"/>
      <c r="J42" s="491" t="str">
        <f>UPPER(IF(OR(I42="a",I42="as"),E40,IF(OR(I42="b",I42="bs"),E44,)))</f>
        <v/>
      </c>
      <c r="K42" s="492"/>
      <c r="L42" s="476"/>
      <c r="M42" s="477"/>
      <c r="N42" s="476"/>
      <c r="O42" s="495"/>
      <c r="P42" s="476"/>
      <c r="Q42" s="478"/>
      <c r="R42" s="479"/>
    </row>
    <row r="43" spans="1:18" s="467" customFormat="1" ht="9.6" customHeight="1">
      <c r="A43" s="481">
        <v>10</v>
      </c>
      <c r="B43" s="471">
        <f>IF($D43="","",VLOOKUP($D43,'[2]Boys Do Main Draw Prep'!$A$7:$V$23,20))</f>
        <v>0</v>
      </c>
      <c r="C43" s="471">
        <f>IF($D43="","",VLOOKUP($D43,'[2]Boys Do Main Draw Prep'!$A$7:$V$23,21))</f>
        <v>0</v>
      </c>
      <c r="D43" s="472">
        <v>14</v>
      </c>
      <c r="E43" s="471" t="str">
        <f>UPPER(IF($D43="","",VLOOKUP($D43,'[2]Boys Do Main Draw Prep'!$A$7:$V$23,2)))</f>
        <v>ABRAHAM</v>
      </c>
      <c r="F43" s="471" t="str">
        <f>IF($D43="","",VLOOKUP($D43,'[2]Boys Do Main Draw Prep'!$A$7:$V$23,3))</f>
        <v>TY</v>
      </c>
      <c r="G43" s="493"/>
      <c r="H43" s="471">
        <f>IF($D43="","",VLOOKUP($D43,'[2]Boys Do Main Draw Prep'!$A$7:$V$23,4))</f>
        <v>0</v>
      </c>
      <c r="I43" s="494"/>
      <c r="J43" s="476"/>
      <c r="K43" s="495"/>
      <c r="L43" s="496"/>
      <c r="M43" s="488"/>
      <c r="N43" s="476"/>
      <c r="O43" s="495"/>
      <c r="P43" s="476"/>
      <c r="Q43" s="478"/>
      <c r="R43" s="479"/>
    </row>
    <row r="44" spans="1:18" s="467" customFormat="1" ht="9.6" customHeight="1">
      <c r="A44" s="481"/>
      <c r="B44" s="482"/>
      <c r="C44" s="482"/>
      <c r="D44" s="482"/>
      <c r="E44" s="471" t="str">
        <f>UPPER(IF($D43="","",VLOOKUP($D43,'[2]Boys Do Main Draw Prep'!$A$7:$V$23,7)))</f>
        <v>KOROMA</v>
      </c>
      <c r="F44" s="471" t="str">
        <f>IF($D43="","",VLOOKUP($D43,'[2]Boys Do Main Draw Prep'!$A$7:$V$23,8))</f>
        <v>KEZIA</v>
      </c>
      <c r="G44" s="493"/>
      <c r="H44" s="471">
        <f>IF($D43="","",VLOOKUP($D43,'[2]Boys Do Main Draw Prep'!$A$7:$V$23,9))</f>
        <v>0</v>
      </c>
      <c r="I44" s="483"/>
      <c r="J44" s="476"/>
      <c r="K44" s="495"/>
      <c r="L44" s="497"/>
      <c r="M44" s="498"/>
      <c r="N44" s="476"/>
      <c r="O44" s="495"/>
      <c r="P44" s="476"/>
      <c r="Q44" s="478"/>
      <c r="R44" s="479"/>
    </row>
    <row r="45" spans="1:18" s="467" customFormat="1" ht="9.6" customHeight="1">
      <c r="A45" s="481"/>
      <c r="B45" s="482"/>
      <c r="C45" s="482"/>
      <c r="D45" s="499"/>
      <c r="E45" s="476"/>
      <c r="F45" s="476"/>
      <c r="H45" s="476"/>
      <c r="I45" s="500"/>
      <c r="J45" s="476"/>
      <c r="K45" s="486"/>
      <c r="L45" s="487" t="str">
        <f>UPPER(IF(OR(K46="a",K46="as"),J41,IF(OR(K46="b",K46="bs"),J49,)))</f>
        <v/>
      </c>
      <c r="M45" s="477"/>
      <c r="N45" s="476"/>
      <c r="O45" s="495"/>
      <c r="P45" s="476"/>
      <c r="Q45" s="478"/>
      <c r="R45" s="479"/>
    </row>
    <row r="46" spans="1:18" s="467" customFormat="1" ht="9.6" customHeight="1">
      <c r="A46" s="481"/>
      <c r="B46" s="482"/>
      <c r="C46" s="482"/>
      <c r="D46" s="499"/>
      <c r="E46" s="476"/>
      <c r="F46" s="476"/>
      <c r="H46" s="476"/>
      <c r="I46" s="500"/>
      <c r="J46" s="489"/>
      <c r="K46" s="490"/>
      <c r="L46" s="491" t="str">
        <f>UPPER(IF(OR(K46="a",K46="as"),J42,IF(OR(K46="b",K46="bs"),J50,)))</f>
        <v/>
      </c>
      <c r="M46" s="492"/>
      <c r="N46" s="476"/>
      <c r="O46" s="495"/>
      <c r="P46" s="476"/>
      <c r="Q46" s="478"/>
      <c r="R46" s="479"/>
    </row>
    <row r="47" spans="1:18" s="467" customFormat="1" ht="9.6" customHeight="1">
      <c r="A47" s="481">
        <v>11</v>
      </c>
      <c r="B47" s="471">
        <f>IF($D47="","",VLOOKUP($D47,'[2]Boys Do Main Draw Prep'!$A$7:$V$23,20))</f>
        <v>0</v>
      </c>
      <c r="C47" s="471">
        <f>IF($D47="","",VLOOKUP($D47,'[2]Boys Do Main Draw Prep'!$A$7:$V$23,21))</f>
        <v>0</v>
      </c>
      <c r="D47" s="472">
        <v>13</v>
      </c>
      <c r="E47" s="471" t="str">
        <f>UPPER(IF($D47="","",VLOOKUP($D47,'[2]Boys Do Main Draw Prep'!$A$7:$V$23,2)))</f>
        <v>HARRIS</v>
      </c>
      <c r="F47" s="471" t="str">
        <f>IF($D47="","",VLOOKUP($D47,'[2]Boys Do Main Draw Prep'!$A$7:$V$23,3))</f>
        <v>JEMEL</v>
      </c>
      <c r="G47" s="493"/>
      <c r="H47" s="471">
        <f>IF($D47="","",VLOOKUP($D47,'[2]Boys Do Main Draw Prep'!$A$7:$V$23,4))</f>
        <v>0</v>
      </c>
      <c r="I47" s="475"/>
      <c r="J47" s="476"/>
      <c r="K47" s="495"/>
      <c r="L47" s="476"/>
      <c r="M47" s="495"/>
      <c r="N47" s="496"/>
      <c r="O47" s="495"/>
      <c r="P47" s="476"/>
      <c r="Q47" s="478"/>
      <c r="R47" s="479"/>
    </row>
    <row r="48" spans="1:18" s="467" customFormat="1" ht="9.6" customHeight="1">
      <c r="A48" s="481"/>
      <c r="B48" s="482"/>
      <c r="C48" s="482"/>
      <c r="D48" s="482"/>
      <c r="E48" s="471" t="str">
        <f>UPPER(IF($D47="","",VLOOKUP($D47,'[2]Boys Do Main Draw Prep'!$A$7:$V$23,7)))</f>
        <v>RAMSUMAIRE</v>
      </c>
      <c r="F48" s="471" t="str">
        <f>IF($D47="","",VLOOKUP($D47,'[2]Boys Do Main Draw Prep'!$A$7:$V$23,8))</f>
        <v>CELINE</v>
      </c>
      <c r="G48" s="493"/>
      <c r="H48" s="471">
        <f>IF($D47="","",VLOOKUP($D47,'[2]Boys Do Main Draw Prep'!$A$7:$V$23,9))</f>
        <v>0</v>
      </c>
      <c r="I48" s="483"/>
      <c r="J48" s="484" t="str">
        <f>IF(I48="a",E47,IF(I48="b",E49,""))</f>
        <v/>
      </c>
      <c r="K48" s="495"/>
      <c r="L48" s="476"/>
      <c r="M48" s="495"/>
      <c r="N48" s="476"/>
      <c r="O48" s="495"/>
      <c r="P48" s="476"/>
      <c r="Q48" s="478"/>
      <c r="R48" s="479"/>
    </row>
    <row r="49" spans="1:18" s="467" customFormat="1" ht="9.6" customHeight="1">
      <c r="A49" s="481"/>
      <c r="B49" s="482"/>
      <c r="C49" s="482"/>
      <c r="D49" s="482"/>
      <c r="E49" s="476"/>
      <c r="F49" s="476"/>
      <c r="H49" s="476"/>
      <c r="I49" s="486"/>
      <c r="J49" s="487" t="str">
        <f>UPPER(IF(OR(I50="a",I50="as"),E47,IF(OR(I50="b",I50="bs"),E51,)))</f>
        <v/>
      </c>
      <c r="K49" s="502"/>
      <c r="L49" s="476"/>
      <c r="M49" s="495"/>
      <c r="N49" s="476"/>
      <c r="O49" s="495"/>
      <c r="P49" s="476"/>
      <c r="Q49" s="478"/>
      <c r="R49" s="479"/>
    </row>
    <row r="50" spans="1:18" s="467" customFormat="1" ht="9.6" customHeight="1">
      <c r="A50" s="481"/>
      <c r="B50" s="482"/>
      <c r="C50" s="482"/>
      <c r="D50" s="482"/>
      <c r="E50" s="476"/>
      <c r="F50" s="476"/>
      <c r="H50" s="489"/>
      <c r="I50" s="490"/>
      <c r="J50" s="491" t="str">
        <f>UPPER(IF(OR(I50="a",I50="as"),E48,IF(OR(I50="b",I50="bs"),E52,)))</f>
        <v/>
      </c>
      <c r="K50" s="483"/>
      <c r="L50" s="476"/>
      <c r="M50" s="495"/>
      <c r="N50" s="476"/>
      <c r="O50" s="495"/>
      <c r="P50" s="476"/>
      <c r="Q50" s="478"/>
      <c r="R50" s="479"/>
    </row>
    <row r="51" spans="1:18" s="467" customFormat="1" ht="9.6" customHeight="1">
      <c r="A51" s="470">
        <v>12</v>
      </c>
      <c r="B51" s="471">
        <f>IF($D51="","",VLOOKUP($D51,'[2]Boys Do Main Draw Prep'!$A$7:$V$23,20))</f>
        <v>0</v>
      </c>
      <c r="C51" s="471">
        <f>IF($D51="","",VLOOKUP($D51,'[2]Boys Do Main Draw Prep'!$A$7:$V$23,21))</f>
        <v>0</v>
      </c>
      <c r="D51" s="472">
        <v>3</v>
      </c>
      <c r="E51" s="473" t="str">
        <f>UPPER(IF($D51="","",VLOOKUP($D51,'[2]Boys Do Main Draw Prep'!$A$7:$V$23,2)))</f>
        <v>LEWIS</v>
      </c>
      <c r="F51" s="473" t="str">
        <f>IF($D51="","",VLOOKUP($D51,'[2]Boys Do Main Draw Prep'!$A$7:$V$23,3))</f>
        <v>JAVIER</v>
      </c>
      <c r="G51" s="474"/>
      <c r="H51" s="473">
        <f>IF($D51="","",VLOOKUP($D51,'[2]Boys Do Main Draw Prep'!$A$7:$V$23,4))</f>
        <v>0</v>
      </c>
      <c r="I51" s="494"/>
      <c r="J51" s="476"/>
      <c r="K51" s="477"/>
      <c r="L51" s="496"/>
      <c r="M51" s="502"/>
      <c r="N51" s="476"/>
      <c r="O51" s="495"/>
      <c r="P51" s="476"/>
      <c r="Q51" s="478"/>
      <c r="R51" s="479"/>
    </row>
    <row r="52" spans="1:18" s="467" customFormat="1" ht="9.6" customHeight="1">
      <c r="A52" s="481"/>
      <c r="B52" s="482"/>
      <c r="C52" s="482"/>
      <c r="D52" s="482"/>
      <c r="E52" s="473" t="str">
        <f>UPPER(IF($D51="","",VLOOKUP($D51,'[2]Boys Do Main Draw Prep'!$A$7:$V$23,7)))</f>
        <v>ALCALA</v>
      </c>
      <c r="F52" s="473" t="str">
        <f>IF($D51="","",VLOOKUP($D51,'[2]Boys Do Main Draw Prep'!$A$7:$V$23,8))</f>
        <v>LEAH</v>
      </c>
      <c r="G52" s="474"/>
      <c r="H52" s="473">
        <f>IF($D51="","",VLOOKUP($D51,'[2]Boys Do Main Draw Prep'!$A$7:$V$23,9))</f>
        <v>0</v>
      </c>
      <c r="I52" s="483"/>
      <c r="J52" s="476"/>
      <c r="K52" s="477"/>
      <c r="L52" s="497"/>
      <c r="M52" s="503"/>
      <c r="N52" s="476"/>
      <c r="O52" s="495"/>
      <c r="P52" s="476"/>
      <c r="Q52" s="478"/>
      <c r="R52" s="479"/>
    </row>
    <row r="53" spans="1:18" s="467" customFormat="1" ht="9.6" customHeight="1">
      <c r="A53" s="481"/>
      <c r="B53" s="482"/>
      <c r="C53" s="482"/>
      <c r="D53" s="482"/>
      <c r="E53" s="476"/>
      <c r="F53" s="476"/>
      <c r="H53" s="476"/>
      <c r="I53" s="500"/>
      <c r="J53" s="476"/>
      <c r="K53" s="477"/>
      <c r="L53" s="476"/>
      <c r="M53" s="486"/>
      <c r="N53" s="487" t="str">
        <f>UPPER(IF(OR(M54="a",M54="as"),L45,IF(OR(M54="b",M54="bs"),L61,)))</f>
        <v/>
      </c>
      <c r="O53" s="495"/>
      <c r="P53" s="476"/>
      <c r="Q53" s="478"/>
      <c r="R53" s="479"/>
    </row>
    <row r="54" spans="1:18" s="467" customFormat="1" ht="9.6" customHeight="1">
      <c r="A54" s="481"/>
      <c r="B54" s="482"/>
      <c r="C54" s="482"/>
      <c r="D54" s="482"/>
      <c r="E54" s="476"/>
      <c r="F54" s="476"/>
      <c r="H54" s="476"/>
      <c r="I54" s="500"/>
      <c r="J54" s="476"/>
      <c r="K54" s="477"/>
      <c r="L54" s="489"/>
      <c r="M54" s="490"/>
      <c r="N54" s="491" t="str">
        <f>UPPER(IF(OR(M54="a",M54="as"),L46,IF(OR(M54="b",M54="bs"),L62,)))</f>
        <v/>
      </c>
      <c r="O54" s="483"/>
      <c r="P54" s="476"/>
      <c r="Q54" s="478"/>
      <c r="R54" s="479"/>
    </row>
    <row r="55" spans="1:18" s="467" customFormat="1" ht="9.6" customHeight="1">
      <c r="A55" s="481">
        <v>13</v>
      </c>
      <c r="B55" s="471">
        <f>IF($D55="","",VLOOKUP($D55,'[2]Boys Do Main Draw Prep'!$A$7:$V$23,20))</f>
        <v>0</v>
      </c>
      <c r="C55" s="471">
        <f>IF($D55="","",VLOOKUP($D55,'[2]Boys Do Main Draw Prep'!$A$7:$V$23,21))</f>
        <v>0</v>
      </c>
      <c r="D55" s="472">
        <v>7</v>
      </c>
      <c r="E55" s="471" t="str">
        <f>UPPER(IF($D55="","",VLOOKUP($D55,'[2]Boys Do Main Draw Prep'!$A$7:$V$23,2)))</f>
        <v>DUKE</v>
      </c>
      <c r="F55" s="471" t="str">
        <f>IF($D55="","",VLOOKUP($D55,'[2]Boys Do Main Draw Prep'!$A$7:$V$23,3))</f>
        <v>AKIEL</v>
      </c>
      <c r="G55" s="493"/>
      <c r="H55" s="471">
        <f>IF($D55="","",VLOOKUP($D55,'[2]Boys Do Main Draw Prep'!$A$7:$V$23,4))</f>
        <v>0</v>
      </c>
      <c r="I55" s="475"/>
      <c r="J55" s="476"/>
      <c r="K55" s="477"/>
      <c r="L55" s="476"/>
      <c r="M55" s="495"/>
      <c r="N55" s="476"/>
      <c r="O55" s="477"/>
      <c r="P55" s="476"/>
      <c r="Q55" s="478"/>
      <c r="R55" s="479"/>
    </row>
    <row r="56" spans="1:18" s="467" customFormat="1" ht="9.6" customHeight="1">
      <c r="A56" s="481"/>
      <c r="B56" s="482"/>
      <c r="C56" s="482"/>
      <c r="D56" s="482"/>
      <c r="E56" s="471" t="str">
        <f>UPPER(IF($D55="","",VLOOKUP($D55,'[2]Boys Do Main Draw Prep'!$A$7:$V$23,7)))</f>
        <v>LEANDER</v>
      </c>
      <c r="F56" s="471" t="str">
        <f>IF($D55="","",VLOOKUP($D55,'[2]Boys Do Main Draw Prep'!$A$7:$V$23,8))</f>
        <v>JOULIZE</v>
      </c>
      <c r="G56" s="493"/>
      <c r="H56" s="471">
        <f>IF($D55="","",VLOOKUP($D55,'[2]Boys Do Main Draw Prep'!$A$7:$V$23,9))</f>
        <v>0</v>
      </c>
      <c r="I56" s="483"/>
      <c r="J56" s="484" t="str">
        <f>IF(I56="a",E55,IF(I56="b",E57,""))</f>
        <v/>
      </c>
      <c r="K56" s="477"/>
      <c r="L56" s="476"/>
      <c r="M56" s="495"/>
      <c r="N56" s="476"/>
      <c r="O56" s="477"/>
      <c r="P56" s="476"/>
      <c r="Q56" s="478"/>
      <c r="R56" s="479"/>
    </row>
    <row r="57" spans="1:18" s="467" customFormat="1" ht="9.6" customHeight="1">
      <c r="A57" s="481"/>
      <c r="B57" s="482"/>
      <c r="C57" s="482"/>
      <c r="D57" s="499"/>
      <c r="E57" s="476"/>
      <c r="F57" s="476"/>
      <c r="H57" s="476"/>
      <c r="I57" s="486"/>
      <c r="J57" s="487" t="str">
        <f>UPPER(IF(OR(I58="a",I58="as"),E55,IF(OR(I58="b",I58="bs"),E59,)))</f>
        <v/>
      </c>
      <c r="K57" s="488"/>
      <c r="L57" s="476"/>
      <c r="M57" s="495"/>
      <c r="N57" s="476"/>
      <c r="O57" s="477"/>
      <c r="P57" s="476"/>
      <c r="Q57" s="478"/>
      <c r="R57" s="479"/>
    </row>
    <row r="58" spans="1:18" s="467" customFormat="1" ht="9.6" customHeight="1">
      <c r="A58" s="481"/>
      <c r="B58" s="482"/>
      <c r="C58" s="482"/>
      <c r="D58" s="499"/>
      <c r="E58" s="476"/>
      <c r="F58" s="476"/>
      <c r="H58" s="489"/>
      <c r="I58" s="490"/>
      <c r="J58" s="491" t="str">
        <f>UPPER(IF(OR(I58="a",I58="as"),E56,IF(OR(I58="b",I58="bs"),E60,)))</f>
        <v/>
      </c>
      <c r="K58" s="492"/>
      <c r="L58" s="476"/>
      <c r="M58" s="495"/>
      <c r="N58" s="476"/>
      <c r="O58" s="477"/>
      <c r="P58" s="476"/>
      <c r="Q58" s="478"/>
      <c r="R58" s="479"/>
    </row>
    <row r="59" spans="1:18" s="467" customFormat="1" ht="9.6" customHeight="1">
      <c r="A59" s="481">
        <v>14</v>
      </c>
      <c r="B59" s="471">
        <f>IF($D59="","",VLOOKUP($D59,'[2]Boys Do Main Draw Prep'!$A$7:$V$23,20))</f>
        <v>0</v>
      </c>
      <c r="C59" s="471">
        <f>IF($D59="","",VLOOKUP($D59,'[2]Boys Do Main Draw Prep'!$A$7:$V$23,21))</f>
        <v>0</v>
      </c>
      <c r="D59" s="472">
        <v>6</v>
      </c>
      <c r="E59" s="471" t="str">
        <f>UPPER(IF($D59="","",VLOOKUP($D59,'[2]Boys Do Main Draw Prep'!$A$7:$V$23,2)))</f>
        <v>CHIN</v>
      </c>
      <c r="F59" s="471" t="str">
        <f>IF($D59="","",VLOOKUP($D59,'[2]Boys Do Main Draw Prep'!$A$7:$V$23,3))</f>
        <v>LIU</v>
      </c>
      <c r="G59" s="493"/>
      <c r="H59" s="471">
        <f>IF($D59="","",VLOOKUP($D59,'[2]Boys Do Main Draw Prep'!$A$7:$V$23,4))</f>
        <v>0</v>
      </c>
      <c r="I59" s="494"/>
      <c r="J59" s="476"/>
      <c r="K59" s="495"/>
      <c r="L59" s="496"/>
      <c r="M59" s="502"/>
      <c r="N59" s="476"/>
      <c r="O59" s="477"/>
      <c r="P59" s="476"/>
      <c r="Q59" s="478"/>
      <c r="R59" s="479"/>
    </row>
    <row r="60" spans="1:18" s="467" customFormat="1" ht="9.6" customHeight="1">
      <c r="A60" s="481"/>
      <c r="B60" s="482"/>
      <c r="C60" s="482"/>
      <c r="D60" s="482"/>
      <c r="E60" s="471" t="str">
        <f>UPPER(IF($D59="","",VLOOKUP($D59,'[2]Boys Do Main Draw Prep'!$A$7:$V$23,7)))</f>
        <v>CHIN CHOY</v>
      </c>
      <c r="F60" s="471" t="str">
        <f>IF($D59="","",VLOOKUP($D59,'[2]Boys Do Main Draw Prep'!$A$7:$V$23,8))</f>
        <v>CHEYENNE</v>
      </c>
      <c r="G60" s="493"/>
      <c r="H60" s="471">
        <f>IF($D59="","",VLOOKUP($D59,'[2]Boys Do Main Draw Prep'!$A$7:$V$23,9))</f>
        <v>0</v>
      </c>
      <c r="I60" s="483"/>
      <c r="J60" s="476"/>
      <c r="K60" s="495"/>
      <c r="L60" s="497"/>
      <c r="M60" s="503"/>
      <c r="N60" s="476"/>
      <c r="O60" s="477"/>
      <c r="P60" s="476"/>
      <c r="Q60" s="478"/>
      <c r="R60" s="479"/>
    </row>
    <row r="61" spans="1:18" s="467" customFormat="1" ht="9.6" customHeight="1">
      <c r="A61" s="481"/>
      <c r="B61" s="482"/>
      <c r="C61" s="482"/>
      <c r="D61" s="499"/>
      <c r="E61" s="476"/>
      <c r="F61" s="476"/>
      <c r="H61" s="476"/>
      <c r="I61" s="500"/>
      <c r="J61" s="476"/>
      <c r="K61" s="486"/>
      <c r="L61" s="487" t="str">
        <f>UPPER(IF(OR(K62="a",K62="as"),J57,IF(OR(K62="b",K62="bs"),J65,)))</f>
        <v/>
      </c>
      <c r="M61" s="495"/>
      <c r="N61" s="476"/>
      <c r="O61" s="477"/>
      <c r="P61" s="476"/>
      <c r="Q61" s="478"/>
      <c r="R61" s="479"/>
    </row>
    <row r="62" spans="1:18" s="467" customFormat="1" ht="9.6" customHeight="1">
      <c r="A62" s="481"/>
      <c r="B62" s="482"/>
      <c r="C62" s="482"/>
      <c r="D62" s="499"/>
      <c r="E62" s="476"/>
      <c r="F62" s="476"/>
      <c r="H62" s="476"/>
      <c r="I62" s="500"/>
      <c r="J62" s="489"/>
      <c r="K62" s="490"/>
      <c r="L62" s="491" t="str">
        <f>UPPER(IF(OR(K62="a",K62="as"),J58,IF(OR(K62="b",K62="bs"),J66,)))</f>
        <v/>
      </c>
      <c r="M62" s="483"/>
      <c r="N62" s="476"/>
      <c r="O62" s="477"/>
      <c r="P62" s="476"/>
      <c r="Q62" s="478"/>
      <c r="R62" s="479"/>
    </row>
    <row r="63" spans="1:18" s="467" customFormat="1" ht="9.6" customHeight="1">
      <c r="A63" s="481">
        <v>15</v>
      </c>
      <c r="B63" s="471">
        <f>IF($D63="","",VLOOKUP($D63,'[2]Boys Do Main Draw Prep'!$A$7:$V$23,20))</f>
        <v>0</v>
      </c>
      <c r="C63" s="471">
        <f>IF($D63="","",VLOOKUP($D63,'[2]Boys Do Main Draw Prep'!$A$7:$V$23,21))</f>
        <v>0</v>
      </c>
      <c r="D63" s="472">
        <v>8</v>
      </c>
      <c r="E63" s="471" t="str">
        <f>UPPER(IF($D63="","",VLOOKUP($D63,'[2]Boys Do Main Draw Prep'!$A$7:$V$23,2)))</f>
        <v>AMMON</v>
      </c>
      <c r="F63" s="471" t="str">
        <f>IF($D63="","",VLOOKUP($D63,'[2]Boys Do Main Draw Prep'!$A$7:$V$23,3))</f>
        <v>ETHAN</v>
      </c>
      <c r="G63" s="493"/>
      <c r="H63" s="471">
        <f>IF($D63="","",VLOOKUP($D63,'[2]Boys Do Main Draw Prep'!$A$7:$V$23,4))</f>
        <v>0</v>
      </c>
      <c r="I63" s="475"/>
      <c r="J63" s="476"/>
      <c r="K63" s="495"/>
      <c r="L63" s="476"/>
      <c r="M63" s="477"/>
      <c r="N63" s="496"/>
      <c r="O63" s="477"/>
      <c r="P63" s="476"/>
      <c r="Q63" s="478"/>
      <c r="R63" s="479"/>
    </row>
    <row r="64" spans="1:18" s="467" customFormat="1" ht="9.6" customHeight="1">
      <c r="A64" s="481"/>
      <c r="B64" s="482"/>
      <c r="C64" s="482"/>
      <c r="D64" s="482"/>
      <c r="E64" s="471" t="str">
        <f>UPPER(IF($D63="","",VLOOKUP($D63,'[2]Boys Do Main Draw Prep'!$A$7:$V$23,7)))</f>
        <v>SOO PING CHOW</v>
      </c>
      <c r="F64" s="471" t="str">
        <f>IF($D63="","",VLOOKUP($D63,'[2]Boys Do Main Draw Prep'!$A$7:$V$23,8))</f>
        <v>AMANDA</v>
      </c>
      <c r="G64" s="493"/>
      <c r="H64" s="471">
        <f>IF($D63="","",VLOOKUP($D63,'[2]Boys Do Main Draw Prep'!$A$7:$V$23,9))</f>
        <v>0</v>
      </c>
      <c r="I64" s="483"/>
      <c r="J64" s="484" t="str">
        <f>IF(I64="a",E63,IF(I64="b",E65,""))</f>
        <v/>
      </c>
      <c r="K64" s="495"/>
      <c r="L64" s="476"/>
      <c r="M64" s="477"/>
      <c r="N64" s="476"/>
      <c r="O64" s="477"/>
      <c r="P64" s="476"/>
      <c r="Q64" s="478"/>
      <c r="R64" s="479"/>
    </row>
    <row r="65" spans="1:18" s="467" customFormat="1" ht="9.6" customHeight="1">
      <c r="A65" s="481"/>
      <c r="B65" s="482"/>
      <c r="C65" s="482"/>
      <c r="D65" s="482"/>
      <c r="E65" s="484"/>
      <c r="F65" s="484"/>
      <c r="G65" s="507"/>
      <c r="H65" s="484"/>
      <c r="I65" s="486"/>
      <c r="J65" s="487" t="str">
        <f>UPPER(IF(OR(I66="a",I66="as"),E63,IF(OR(I66="b",I66="bs"),E67,)))</f>
        <v/>
      </c>
      <c r="K65" s="502"/>
      <c r="L65" s="476"/>
      <c r="M65" s="477"/>
      <c r="N65" s="476"/>
      <c r="O65" s="477"/>
      <c r="P65" s="476"/>
      <c r="Q65" s="478"/>
      <c r="R65" s="479"/>
    </row>
    <row r="66" spans="1:18" s="467" customFormat="1" ht="9.6" customHeight="1">
      <c r="A66" s="481"/>
      <c r="B66" s="482"/>
      <c r="C66" s="482"/>
      <c r="D66" s="482"/>
      <c r="E66" s="476"/>
      <c r="F66" s="476"/>
      <c r="H66" s="489"/>
      <c r="I66" s="490"/>
      <c r="J66" s="491" t="str">
        <f>UPPER(IF(OR(I66="a",I66="as"),E64,IF(OR(I66="b",I66="bs"),E68,)))</f>
        <v/>
      </c>
      <c r="K66" s="483"/>
      <c r="L66" s="476"/>
      <c r="M66" s="477"/>
      <c r="N66" s="476"/>
      <c r="O66" s="477"/>
      <c r="P66" s="476"/>
      <c r="Q66" s="478"/>
      <c r="R66" s="479"/>
    </row>
    <row r="67" spans="1:18" s="467" customFormat="1" ht="9.6" customHeight="1">
      <c r="A67" s="470">
        <v>16</v>
      </c>
      <c r="B67" s="471">
        <f>IF($D67="","",VLOOKUP($D67,'[2]Boys Do Main Draw Prep'!$A$7:$V$23,20))</f>
        <v>0</v>
      </c>
      <c r="C67" s="471">
        <f>IF($D67="","",VLOOKUP($D67,'[2]Boys Do Main Draw Prep'!$A$7:$V$23,21))</f>
        <v>0</v>
      </c>
      <c r="D67" s="472">
        <v>2</v>
      </c>
      <c r="E67" s="473" t="str">
        <f>UPPER(IF($D67="","",VLOOKUP($D67,'[2]Boys Do Main Draw Prep'!$A$7:$V$23,2)))</f>
        <v>WILSON</v>
      </c>
      <c r="F67" s="473" t="str">
        <f>IF($D67="","",VLOOKUP($D67,'[2]Boys Do Main Draw Prep'!$A$7:$V$23,3))</f>
        <v>VAUGHN</v>
      </c>
      <c r="G67" s="474"/>
      <c r="H67" s="473">
        <f>IF($D67="","",VLOOKUP($D67,'[2]Boys Do Main Draw Prep'!$A$7:$V$23,4))</f>
        <v>0</v>
      </c>
      <c r="I67" s="494"/>
      <c r="J67" s="476"/>
      <c r="K67" s="477"/>
      <c r="L67" s="496"/>
      <c r="M67" s="488"/>
      <c r="N67" s="476"/>
      <c r="O67" s="477"/>
      <c r="P67" s="476"/>
      <c r="Q67" s="478"/>
      <c r="R67" s="479"/>
    </row>
    <row r="68" spans="1:18" s="467" customFormat="1" ht="9.6" customHeight="1">
      <c r="A68" s="481"/>
      <c r="B68" s="482"/>
      <c r="C68" s="482"/>
      <c r="D68" s="482"/>
      <c r="E68" s="473" t="str">
        <f>UPPER(IF($D67="","",VLOOKUP($D67,'[2]Boys Do Main Draw Prep'!$A$7:$V$23,7)))</f>
        <v>MILLINGTON</v>
      </c>
      <c r="F68" s="473" t="str">
        <f>IF($D67="","",VLOOKUP($D67,'[2]Boys Do Main Draw Prep'!$A$7:$V$23,8))</f>
        <v>SHANIA</v>
      </c>
      <c r="G68" s="474"/>
      <c r="H68" s="473">
        <f>IF($D67="","",VLOOKUP($D67,'[2]Boys Do Main Draw Prep'!$A$7:$V$23,9))</f>
        <v>0</v>
      </c>
      <c r="I68" s="483"/>
      <c r="J68" s="476"/>
      <c r="K68" s="477"/>
      <c r="L68" s="497"/>
      <c r="M68" s="498"/>
      <c r="N68" s="476"/>
      <c r="O68" s="477"/>
      <c r="P68" s="476"/>
      <c r="Q68" s="478"/>
      <c r="R68" s="479"/>
    </row>
    <row r="69" spans="1:18" s="467" customFormat="1" ht="9.6" customHeight="1">
      <c r="A69" s="508"/>
      <c r="B69" s="509"/>
      <c r="C69" s="509"/>
      <c r="D69" s="510"/>
      <c r="E69" s="511"/>
      <c r="F69" s="511"/>
      <c r="G69" s="512"/>
      <c r="H69" s="511"/>
      <c r="I69" s="513"/>
      <c r="J69" s="514"/>
      <c r="K69" s="515"/>
      <c r="L69" s="514"/>
      <c r="M69" s="515"/>
      <c r="N69" s="514"/>
      <c r="O69" s="515"/>
      <c r="P69" s="514"/>
      <c r="Q69" s="515"/>
      <c r="R69" s="479"/>
    </row>
    <row r="70" spans="1:18" s="520" customFormat="1" ht="6" customHeight="1">
      <c r="A70" s="508"/>
      <c r="B70" s="509"/>
      <c r="C70" s="509"/>
      <c r="D70" s="510"/>
      <c r="E70" s="511"/>
      <c r="F70" s="511"/>
      <c r="G70" s="516"/>
      <c r="H70" s="511"/>
      <c r="I70" s="513"/>
      <c r="J70" s="514"/>
      <c r="K70" s="515"/>
      <c r="L70" s="517"/>
      <c r="M70" s="518"/>
      <c r="N70" s="517"/>
      <c r="O70" s="518"/>
      <c r="P70" s="517"/>
      <c r="Q70" s="518"/>
      <c r="R70" s="519"/>
    </row>
    <row r="71" spans="1:18" s="532" customFormat="1" ht="10.5" customHeight="1">
      <c r="A71" s="521" t="s">
        <v>18</v>
      </c>
      <c r="B71" s="522"/>
      <c r="C71" s="523"/>
      <c r="D71" s="524" t="s">
        <v>19</v>
      </c>
      <c r="E71" s="525" t="s">
        <v>50</v>
      </c>
      <c r="F71" s="525"/>
      <c r="G71" s="525"/>
      <c r="H71" s="526"/>
      <c r="I71" s="525" t="s">
        <v>19</v>
      </c>
      <c r="J71" s="525" t="s">
        <v>51</v>
      </c>
      <c r="K71" s="527"/>
      <c r="L71" s="525" t="s">
        <v>22</v>
      </c>
      <c r="M71" s="528"/>
      <c r="N71" s="529" t="s">
        <v>23</v>
      </c>
      <c r="O71" s="529"/>
      <c r="P71" s="530"/>
      <c r="Q71" s="531"/>
    </row>
    <row r="72" spans="1:18" s="532" customFormat="1" ht="9" customHeight="1">
      <c r="A72" s="533" t="s">
        <v>24</v>
      </c>
      <c r="B72" s="534"/>
      <c r="C72" s="535"/>
      <c r="D72" s="536">
        <v>1</v>
      </c>
      <c r="E72" s="537" t="str">
        <f>IF(D72&gt;$Q$79,,UPPER(VLOOKUP(D72,'[2]Boys Do Main Draw Prep'!$A$7:$R$23,2)))</f>
        <v>CHUNG</v>
      </c>
      <c r="F72" s="538"/>
      <c r="G72" s="538"/>
      <c r="H72" s="539"/>
      <c r="I72" s="540" t="s">
        <v>25</v>
      </c>
      <c r="J72" s="534"/>
      <c r="K72" s="541"/>
      <c r="L72" s="534"/>
      <c r="M72" s="542"/>
      <c r="N72" s="543" t="s">
        <v>52</v>
      </c>
      <c r="O72" s="544"/>
      <c r="P72" s="544"/>
      <c r="Q72" s="545"/>
    </row>
    <row r="73" spans="1:18" s="532" customFormat="1" ht="9" customHeight="1">
      <c r="A73" s="533" t="s">
        <v>27</v>
      </c>
      <c r="B73" s="534"/>
      <c r="C73" s="535"/>
      <c r="D73" s="536"/>
      <c r="E73" s="537" t="str">
        <f>IF(D72&gt;$Q$79,,UPPER(VLOOKUP(D72,'[2]Boys Do Main Draw Prep'!$A$7:$R$23,7)))</f>
        <v>LINGO</v>
      </c>
      <c r="F73" s="538"/>
      <c r="G73" s="538"/>
      <c r="H73" s="539"/>
      <c r="I73" s="540"/>
      <c r="J73" s="534"/>
      <c r="K73" s="541"/>
      <c r="L73" s="534"/>
      <c r="M73" s="542"/>
      <c r="N73" s="546"/>
      <c r="O73" s="547"/>
      <c r="P73" s="546"/>
      <c r="Q73" s="548"/>
    </row>
    <row r="74" spans="1:18" s="532" customFormat="1" ht="9" customHeight="1">
      <c r="A74" s="549" t="s">
        <v>29</v>
      </c>
      <c r="B74" s="546"/>
      <c r="C74" s="550"/>
      <c r="D74" s="536">
        <v>2</v>
      </c>
      <c r="E74" s="537" t="str">
        <f>IF(D74&gt;$Q$79,,UPPER(VLOOKUP(D74,'[2]Boys Do Main Draw Prep'!$A$7:$R$23,2)))</f>
        <v>WILSON</v>
      </c>
      <c r="F74" s="538"/>
      <c r="G74" s="538"/>
      <c r="H74" s="539"/>
      <c r="I74" s="540" t="s">
        <v>28</v>
      </c>
      <c r="J74" s="534"/>
      <c r="K74" s="541"/>
      <c r="L74" s="534"/>
      <c r="M74" s="542"/>
      <c r="N74" s="543" t="s">
        <v>31</v>
      </c>
      <c r="O74" s="544"/>
      <c r="P74" s="544"/>
      <c r="Q74" s="545"/>
    </row>
    <row r="75" spans="1:18" s="532" customFormat="1" ht="9" customHeight="1">
      <c r="A75" s="551"/>
      <c r="B75" s="552"/>
      <c r="C75" s="553"/>
      <c r="D75" s="536"/>
      <c r="E75" s="537" t="str">
        <f>IF(D74&gt;$Q$79,,UPPER(VLOOKUP(D74,'[2]Boys Do Main Draw Prep'!$A$7:$R$23,7)))</f>
        <v>MILLINGTON</v>
      </c>
      <c r="F75" s="538"/>
      <c r="G75" s="538"/>
      <c r="H75" s="539"/>
      <c r="I75" s="540"/>
      <c r="J75" s="534"/>
      <c r="K75" s="541"/>
      <c r="L75" s="534"/>
      <c r="M75" s="542"/>
      <c r="N75" s="534"/>
      <c r="O75" s="541"/>
      <c r="P75" s="534"/>
      <c r="Q75" s="542"/>
    </row>
    <row r="76" spans="1:18" s="532" customFormat="1" ht="9" customHeight="1">
      <c r="A76" s="554" t="s">
        <v>33</v>
      </c>
      <c r="B76" s="555"/>
      <c r="C76" s="556"/>
      <c r="D76" s="536">
        <v>3</v>
      </c>
      <c r="E76" s="537" t="str">
        <f>IF(D76&gt;$Q$79,,UPPER(VLOOKUP(D76,'[2]Boys Do Main Draw Prep'!$A$7:$R$23,2)))</f>
        <v>LEWIS</v>
      </c>
      <c r="F76" s="538"/>
      <c r="G76" s="538"/>
      <c r="H76" s="539"/>
      <c r="I76" s="540" t="s">
        <v>30</v>
      </c>
      <c r="J76" s="534"/>
      <c r="K76" s="541"/>
      <c r="L76" s="534"/>
      <c r="M76" s="542"/>
      <c r="N76" s="546"/>
      <c r="O76" s="547"/>
      <c r="P76" s="546"/>
      <c r="Q76" s="548"/>
    </row>
    <row r="77" spans="1:18" s="532" customFormat="1" ht="9" customHeight="1">
      <c r="A77" s="533" t="s">
        <v>24</v>
      </c>
      <c r="B77" s="534"/>
      <c r="C77" s="535"/>
      <c r="D77" s="536"/>
      <c r="E77" s="537" t="str">
        <f>IF(D76&gt;$Q$79,,UPPER(VLOOKUP(D76,'[2]Boys Do Main Draw Prep'!$A$7:$R$23,7)))</f>
        <v>ALCALA</v>
      </c>
      <c r="F77" s="538"/>
      <c r="G77" s="538"/>
      <c r="H77" s="539"/>
      <c r="I77" s="540"/>
      <c r="J77" s="534"/>
      <c r="K77" s="541"/>
      <c r="L77" s="534"/>
      <c r="M77" s="542"/>
      <c r="N77" s="543" t="s">
        <v>36</v>
      </c>
      <c r="O77" s="544"/>
      <c r="P77" s="544"/>
      <c r="Q77" s="545"/>
    </row>
    <row r="78" spans="1:18" s="532" customFormat="1" ht="9" customHeight="1">
      <c r="A78" s="533" t="s">
        <v>37</v>
      </c>
      <c r="B78" s="534"/>
      <c r="C78" s="557"/>
      <c r="D78" s="536">
        <v>4</v>
      </c>
      <c r="E78" s="537" t="str">
        <f>IF(D78&gt;$Q$79,,UPPER(VLOOKUP(D78,'[2]Boys Do Main Draw Prep'!$A$7:$R$23,2)))</f>
        <v>VALENTINE</v>
      </c>
      <c r="F78" s="538"/>
      <c r="G78" s="538"/>
      <c r="H78" s="539"/>
      <c r="I78" s="540" t="s">
        <v>32</v>
      </c>
      <c r="J78" s="534"/>
      <c r="K78" s="541"/>
      <c r="L78" s="534"/>
      <c r="M78" s="542"/>
      <c r="N78" s="534"/>
      <c r="O78" s="541"/>
      <c r="P78" s="534"/>
      <c r="Q78" s="542"/>
    </row>
    <row r="79" spans="1:18" s="532" customFormat="1" ht="9" customHeight="1">
      <c r="A79" s="549" t="s">
        <v>39</v>
      </c>
      <c r="B79" s="546"/>
      <c r="C79" s="558"/>
      <c r="D79" s="559"/>
      <c r="E79" s="560" t="str">
        <f>IF(D78&gt;$Q$79,,UPPER(VLOOKUP(D78,'[2]Boys Do Main Draw Prep'!$A$7:$R$23,7)))</f>
        <v>SELLIER</v>
      </c>
      <c r="F79" s="561"/>
      <c r="G79" s="561"/>
      <c r="H79" s="562"/>
      <c r="I79" s="563"/>
      <c r="J79" s="546"/>
      <c r="K79" s="547"/>
      <c r="L79" s="546"/>
      <c r="M79" s="548"/>
      <c r="N79" s="546">
        <f>Q4</f>
        <v>0</v>
      </c>
      <c r="O79" s="547"/>
      <c r="P79" s="546"/>
      <c r="Q79" s="564">
        <f>MIN(4,'[2]Boys Do Main Draw Prep'!$V$5)</f>
        <v>4</v>
      </c>
    </row>
    <row r="80" spans="1:18" ht="15.75" customHeight="1"/>
    <row r="81" ht="9" customHeight="1"/>
  </sheetData>
  <mergeCells count="1">
    <mergeCell ref="A4:C4"/>
  </mergeCells>
  <conditionalFormatting sqref="B7 B11 B15 B19 B23 B27 B31 B35 B39 B43 B47 B51 B55 B59 B63 B67">
    <cfRule type="cellIs" dxfId="22" priority="11" stopIfTrue="1" operator="equal">
      <formula>"DA"</formula>
    </cfRule>
  </conditionalFormatting>
  <conditionalFormatting sqref="H10 H58 H42 H50 H34 H26 H18 H66 J30 L22 N38 J62 J46 L54 J14">
    <cfRule type="expression" dxfId="21" priority="8" stopIfTrue="1">
      <formula>AND($N$1="CU",H10="Umpire")</formula>
    </cfRule>
    <cfRule type="expression" dxfId="20" priority="9" stopIfTrue="1">
      <formula>AND($N$1="CU",H10&lt;&gt;"Umpire",I10&lt;&gt;"")</formula>
    </cfRule>
    <cfRule type="expression" dxfId="19" priority="10" stopIfTrue="1">
      <formula>AND($N$1="CU",H10&lt;&gt;"Umpire")</formula>
    </cfRule>
  </conditionalFormatting>
  <conditionalFormatting sqref="L13 L29 L45 L61 N21 N53 P37 J9 J17 J25 J33 J41 J49 J57 J65">
    <cfRule type="expression" dxfId="18" priority="6" stopIfTrue="1">
      <formula>I10="as"</formula>
    </cfRule>
    <cfRule type="expression" dxfId="17" priority="7" stopIfTrue="1">
      <formula>I10="bs"</formula>
    </cfRule>
  </conditionalFormatting>
  <conditionalFormatting sqref="L14 L30 L46 L62 N22 N54 P38 J10 J18 J26 J34 J42 J50 J58 J66">
    <cfRule type="expression" dxfId="16" priority="4" stopIfTrue="1">
      <formula>I10="as"</formula>
    </cfRule>
    <cfRule type="expression" dxfId="15" priority="5" stopIfTrue="1">
      <formula>I10="bs"</formula>
    </cfRule>
  </conditionalFormatting>
  <conditionalFormatting sqref="I10 I18 I26 I34 I42 I50 I58 I66 K62 K46 K30 K14 M22 M54 O38">
    <cfRule type="expression" dxfId="14" priority="3" stopIfTrue="1">
      <formula>$N$1="CU"</formula>
    </cfRule>
  </conditionalFormatting>
  <conditionalFormatting sqref="E7 E11 E15 E19 E23 E27 E31 E35 E39 E43 E47 E51 E55 E59 E63 E67">
    <cfRule type="cellIs" dxfId="13" priority="2" stopIfTrue="1" operator="equal">
      <formula>"Bye"</formula>
    </cfRule>
  </conditionalFormatting>
  <conditionalFormatting sqref="D7 D11 D15 D19 D23 D27 D31 D35 D39 D43 D47 D51 D55 D59 D63 D67">
    <cfRule type="cellIs" dxfId="12" priority="1" stopIfTrue="1" operator="lessThan">
      <formula>5</formula>
    </cfRule>
  </conditionalFormatting>
  <printOptions horizontalCentered="1"/>
  <pageMargins left="0.35" right="0.35" top="0.39" bottom="0.39" header="0" footer="0"/>
  <pageSetup paperSize="9"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codeName="Sheet33">
    <tabColor rgb="FF00B050"/>
    <pageSetUpPr fitToPage="1"/>
  </sheetPr>
  <dimension ref="A1:T81"/>
  <sheetViews>
    <sheetView showGridLines="0" showZeros="0" workbookViewId="0">
      <selection activeCell="L44" sqref="L44"/>
    </sheetView>
  </sheetViews>
  <sheetFormatPr defaultRowHeight="12.75"/>
  <cols>
    <col min="1" max="2" width="3.28515625" style="270" customWidth="1"/>
    <col min="3" max="3" width="4.7109375" style="270" customWidth="1"/>
    <col min="4" max="4" width="4.28515625" style="270" customWidth="1"/>
    <col min="5" max="5" width="12.7109375" style="270" customWidth="1"/>
    <col min="6" max="6" width="2.7109375" style="270" customWidth="1"/>
    <col min="7" max="7" width="7.7109375" style="270" customWidth="1"/>
    <col min="8" max="8" width="5.85546875" style="270" customWidth="1"/>
    <col min="9" max="9" width="1.7109375" style="271" customWidth="1"/>
    <col min="10" max="10" width="10.7109375" style="270" customWidth="1"/>
    <col min="11" max="11" width="1.7109375" style="271" customWidth="1"/>
    <col min="12" max="12" width="10.7109375" style="270" customWidth="1"/>
    <col min="13" max="13" width="1.7109375" style="272" customWidth="1"/>
    <col min="14" max="14" width="10.7109375" style="270" customWidth="1"/>
    <col min="15" max="15" width="1.7109375" style="271" customWidth="1"/>
    <col min="16" max="16" width="10.7109375" style="270" customWidth="1"/>
    <col min="17" max="17" width="1.7109375" style="272" customWidth="1"/>
    <col min="18" max="18" width="9.140625" style="270"/>
    <col min="19" max="19" width="8.7109375" style="270" customWidth="1"/>
    <col min="20" max="20" width="8.85546875" style="270" hidden="1" customWidth="1"/>
    <col min="21" max="21" width="5.7109375" style="270" customWidth="1"/>
    <col min="22" max="256" width="9.140625" style="270"/>
    <col min="257" max="258" width="3.28515625" style="270" customWidth="1"/>
    <col min="259" max="259" width="4.7109375" style="270" customWidth="1"/>
    <col min="260" max="260" width="4.28515625" style="270" customWidth="1"/>
    <col min="261" max="261" width="12.7109375" style="270" customWidth="1"/>
    <col min="262" max="262" width="2.7109375" style="270" customWidth="1"/>
    <col min="263" max="263" width="7.7109375" style="270" customWidth="1"/>
    <col min="264" max="264" width="5.85546875" style="270" customWidth="1"/>
    <col min="265" max="265" width="1.7109375" style="270" customWidth="1"/>
    <col min="266" max="266" width="10.7109375" style="270" customWidth="1"/>
    <col min="267" max="267" width="1.7109375" style="270" customWidth="1"/>
    <col min="268" max="268" width="10.7109375" style="270" customWidth="1"/>
    <col min="269" max="269" width="1.7109375" style="270" customWidth="1"/>
    <col min="270" max="270" width="10.7109375" style="270" customWidth="1"/>
    <col min="271" max="271" width="1.7109375" style="270" customWidth="1"/>
    <col min="272" max="272" width="10.7109375" style="270" customWidth="1"/>
    <col min="273" max="273" width="1.7109375" style="270" customWidth="1"/>
    <col min="274" max="274" width="9.140625" style="270"/>
    <col min="275" max="275" width="8.7109375" style="270" customWidth="1"/>
    <col min="276" max="276" width="0" style="270" hidden="1" customWidth="1"/>
    <col min="277" max="277" width="5.7109375" style="270" customWidth="1"/>
    <col min="278" max="512" width="9.140625" style="270"/>
    <col min="513" max="514" width="3.28515625" style="270" customWidth="1"/>
    <col min="515" max="515" width="4.7109375" style="270" customWidth="1"/>
    <col min="516" max="516" width="4.28515625" style="270" customWidth="1"/>
    <col min="517" max="517" width="12.7109375" style="270" customWidth="1"/>
    <col min="518" max="518" width="2.7109375" style="270" customWidth="1"/>
    <col min="519" max="519" width="7.7109375" style="270" customWidth="1"/>
    <col min="520" max="520" width="5.85546875" style="270" customWidth="1"/>
    <col min="521" max="521" width="1.7109375" style="270" customWidth="1"/>
    <col min="522" max="522" width="10.7109375" style="270" customWidth="1"/>
    <col min="523" max="523" width="1.7109375" style="270" customWidth="1"/>
    <col min="524" max="524" width="10.7109375" style="270" customWidth="1"/>
    <col min="525" max="525" width="1.7109375" style="270" customWidth="1"/>
    <col min="526" max="526" width="10.7109375" style="270" customWidth="1"/>
    <col min="527" max="527" width="1.7109375" style="270" customWidth="1"/>
    <col min="528" max="528" width="10.7109375" style="270" customWidth="1"/>
    <col min="529" max="529" width="1.7109375" style="270" customWidth="1"/>
    <col min="530" max="530" width="9.140625" style="270"/>
    <col min="531" max="531" width="8.7109375" style="270" customWidth="1"/>
    <col min="532" max="532" width="0" style="270" hidden="1" customWidth="1"/>
    <col min="533" max="533" width="5.7109375" style="270" customWidth="1"/>
    <col min="534" max="768" width="9.140625" style="270"/>
    <col min="769" max="770" width="3.28515625" style="270" customWidth="1"/>
    <col min="771" max="771" width="4.7109375" style="270" customWidth="1"/>
    <col min="772" max="772" width="4.28515625" style="270" customWidth="1"/>
    <col min="773" max="773" width="12.7109375" style="270" customWidth="1"/>
    <col min="774" max="774" width="2.7109375" style="270" customWidth="1"/>
    <col min="775" max="775" width="7.7109375" style="270" customWidth="1"/>
    <col min="776" max="776" width="5.85546875" style="270" customWidth="1"/>
    <col min="777" max="777" width="1.7109375" style="270" customWidth="1"/>
    <col min="778" max="778" width="10.7109375" style="270" customWidth="1"/>
    <col min="779" max="779" width="1.7109375" style="270" customWidth="1"/>
    <col min="780" max="780" width="10.7109375" style="270" customWidth="1"/>
    <col min="781" max="781" width="1.7109375" style="270" customWidth="1"/>
    <col min="782" max="782" width="10.7109375" style="270" customWidth="1"/>
    <col min="783" max="783" width="1.7109375" style="270" customWidth="1"/>
    <col min="784" max="784" width="10.7109375" style="270" customWidth="1"/>
    <col min="785" max="785" width="1.7109375" style="270" customWidth="1"/>
    <col min="786" max="786" width="9.140625" style="270"/>
    <col min="787" max="787" width="8.7109375" style="270" customWidth="1"/>
    <col min="788" max="788" width="0" style="270" hidden="1" customWidth="1"/>
    <col min="789" max="789" width="5.7109375" style="270" customWidth="1"/>
    <col min="790" max="1024" width="9.140625" style="270"/>
    <col min="1025" max="1026" width="3.28515625" style="270" customWidth="1"/>
    <col min="1027" max="1027" width="4.7109375" style="270" customWidth="1"/>
    <col min="1028" max="1028" width="4.28515625" style="270" customWidth="1"/>
    <col min="1029" max="1029" width="12.7109375" style="270" customWidth="1"/>
    <col min="1030" max="1030" width="2.7109375" style="270" customWidth="1"/>
    <col min="1031" max="1031" width="7.7109375" style="270" customWidth="1"/>
    <col min="1032" max="1032" width="5.85546875" style="270" customWidth="1"/>
    <col min="1033" max="1033" width="1.7109375" style="270" customWidth="1"/>
    <col min="1034" max="1034" width="10.7109375" style="270" customWidth="1"/>
    <col min="1035" max="1035" width="1.7109375" style="270" customWidth="1"/>
    <col min="1036" max="1036" width="10.7109375" style="270" customWidth="1"/>
    <col min="1037" max="1037" width="1.7109375" style="270" customWidth="1"/>
    <col min="1038" max="1038" width="10.7109375" style="270" customWidth="1"/>
    <col min="1039" max="1039" width="1.7109375" style="270" customWidth="1"/>
    <col min="1040" max="1040" width="10.7109375" style="270" customWidth="1"/>
    <col min="1041" max="1041" width="1.7109375" style="270" customWidth="1"/>
    <col min="1042" max="1042" width="9.140625" style="270"/>
    <col min="1043" max="1043" width="8.7109375" style="270" customWidth="1"/>
    <col min="1044" max="1044" width="0" style="270" hidden="1" customWidth="1"/>
    <col min="1045" max="1045" width="5.7109375" style="270" customWidth="1"/>
    <col min="1046" max="1280" width="9.140625" style="270"/>
    <col min="1281" max="1282" width="3.28515625" style="270" customWidth="1"/>
    <col min="1283" max="1283" width="4.7109375" style="270" customWidth="1"/>
    <col min="1284" max="1284" width="4.28515625" style="270" customWidth="1"/>
    <col min="1285" max="1285" width="12.7109375" style="270" customWidth="1"/>
    <col min="1286" max="1286" width="2.7109375" style="270" customWidth="1"/>
    <col min="1287" max="1287" width="7.7109375" style="270" customWidth="1"/>
    <col min="1288" max="1288" width="5.85546875" style="270" customWidth="1"/>
    <col min="1289" max="1289" width="1.7109375" style="270" customWidth="1"/>
    <col min="1290" max="1290" width="10.7109375" style="270" customWidth="1"/>
    <col min="1291" max="1291" width="1.7109375" style="270" customWidth="1"/>
    <col min="1292" max="1292" width="10.7109375" style="270" customWidth="1"/>
    <col min="1293" max="1293" width="1.7109375" style="270" customWidth="1"/>
    <col min="1294" max="1294" width="10.7109375" style="270" customWidth="1"/>
    <col min="1295" max="1295" width="1.7109375" style="270" customWidth="1"/>
    <col min="1296" max="1296" width="10.7109375" style="270" customWidth="1"/>
    <col min="1297" max="1297" width="1.7109375" style="270" customWidth="1"/>
    <col min="1298" max="1298" width="9.140625" style="270"/>
    <col min="1299" max="1299" width="8.7109375" style="270" customWidth="1"/>
    <col min="1300" max="1300" width="0" style="270" hidden="1" customWidth="1"/>
    <col min="1301" max="1301" width="5.7109375" style="270" customWidth="1"/>
    <col min="1302" max="1536" width="9.140625" style="270"/>
    <col min="1537" max="1538" width="3.28515625" style="270" customWidth="1"/>
    <col min="1539" max="1539" width="4.7109375" style="270" customWidth="1"/>
    <col min="1540" max="1540" width="4.28515625" style="270" customWidth="1"/>
    <col min="1541" max="1541" width="12.7109375" style="270" customWidth="1"/>
    <col min="1542" max="1542" width="2.7109375" style="270" customWidth="1"/>
    <col min="1543" max="1543" width="7.7109375" style="270" customWidth="1"/>
    <col min="1544" max="1544" width="5.85546875" style="270" customWidth="1"/>
    <col min="1545" max="1545" width="1.7109375" style="270" customWidth="1"/>
    <col min="1546" max="1546" width="10.7109375" style="270" customWidth="1"/>
    <col min="1547" max="1547" width="1.7109375" style="270" customWidth="1"/>
    <col min="1548" max="1548" width="10.7109375" style="270" customWidth="1"/>
    <col min="1549" max="1549" width="1.7109375" style="270" customWidth="1"/>
    <col min="1550" max="1550" width="10.7109375" style="270" customWidth="1"/>
    <col min="1551" max="1551" width="1.7109375" style="270" customWidth="1"/>
    <col min="1552" max="1552" width="10.7109375" style="270" customWidth="1"/>
    <col min="1553" max="1553" width="1.7109375" style="270" customWidth="1"/>
    <col min="1554" max="1554" width="9.140625" style="270"/>
    <col min="1555" max="1555" width="8.7109375" style="270" customWidth="1"/>
    <col min="1556" max="1556" width="0" style="270" hidden="1" customWidth="1"/>
    <col min="1557" max="1557" width="5.7109375" style="270" customWidth="1"/>
    <col min="1558" max="1792" width="9.140625" style="270"/>
    <col min="1793" max="1794" width="3.28515625" style="270" customWidth="1"/>
    <col min="1795" max="1795" width="4.7109375" style="270" customWidth="1"/>
    <col min="1796" max="1796" width="4.28515625" style="270" customWidth="1"/>
    <col min="1797" max="1797" width="12.7109375" style="270" customWidth="1"/>
    <col min="1798" max="1798" width="2.7109375" style="270" customWidth="1"/>
    <col min="1799" max="1799" width="7.7109375" style="270" customWidth="1"/>
    <col min="1800" max="1800" width="5.85546875" style="270" customWidth="1"/>
    <col min="1801" max="1801" width="1.7109375" style="270" customWidth="1"/>
    <col min="1802" max="1802" width="10.7109375" style="270" customWidth="1"/>
    <col min="1803" max="1803" width="1.7109375" style="270" customWidth="1"/>
    <col min="1804" max="1804" width="10.7109375" style="270" customWidth="1"/>
    <col min="1805" max="1805" width="1.7109375" style="270" customWidth="1"/>
    <col min="1806" max="1806" width="10.7109375" style="270" customWidth="1"/>
    <col min="1807" max="1807" width="1.7109375" style="270" customWidth="1"/>
    <col min="1808" max="1808" width="10.7109375" style="270" customWidth="1"/>
    <col min="1809" max="1809" width="1.7109375" style="270" customWidth="1"/>
    <col min="1810" max="1810" width="9.140625" style="270"/>
    <col min="1811" max="1811" width="8.7109375" style="270" customWidth="1"/>
    <col min="1812" max="1812" width="0" style="270" hidden="1" customWidth="1"/>
    <col min="1813" max="1813" width="5.7109375" style="270" customWidth="1"/>
    <col min="1814" max="2048" width="9.140625" style="270"/>
    <col min="2049" max="2050" width="3.28515625" style="270" customWidth="1"/>
    <col min="2051" max="2051" width="4.7109375" style="270" customWidth="1"/>
    <col min="2052" max="2052" width="4.28515625" style="270" customWidth="1"/>
    <col min="2053" max="2053" width="12.7109375" style="270" customWidth="1"/>
    <col min="2054" max="2054" width="2.7109375" style="270" customWidth="1"/>
    <col min="2055" max="2055" width="7.7109375" style="270" customWidth="1"/>
    <col min="2056" max="2056" width="5.85546875" style="270" customWidth="1"/>
    <col min="2057" max="2057" width="1.7109375" style="270" customWidth="1"/>
    <col min="2058" max="2058" width="10.7109375" style="270" customWidth="1"/>
    <col min="2059" max="2059" width="1.7109375" style="270" customWidth="1"/>
    <col min="2060" max="2060" width="10.7109375" style="270" customWidth="1"/>
    <col min="2061" max="2061" width="1.7109375" style="270" customWidth="1"/>
    <col min="2062" max="2062" width="10.7109375" style="270" customWidth="1"/>
    <col min="2063" max="2063" width="1.7109375" style="270" customWidth="1"/>
    <col min="2064" max="2064" width="10.7109375" style="270" customWidth="1"/>
    <col min="2065" max="2065" width="1.7109375" style="270" customWidth="1"/>
    <col min="2066" max="2066" width="9.140625" style="270"/>
    <col min="2067" max="2067" width="8.7109375" style="270" customWidth="1"/>
    <col min="2068" max="2068" width="0" style="270" hidden="1" customWidth="1"/>
    <col min="2069" max="2069" width="5.7109375" style="270" customWidth="1"/>
    <col min="2070" max="2304" width="9.140625" style="270"/>
    <col min="2305" max="2306" width="3.28515625" style="270" customWidth="1"/>
    <col min="2307" max="2307" width="4.7109375" style="270" customWidth="1"/>
    <col min="2308" max="2308" width="4.28515625" style="270" customWidth="1"/>
    <col min="2309" max="2309" width="12.7109375" style="270" customWidth="1"/>
    <col min="2310" max="2310" width="2.7109375" style="270" customWidth="1"/>
    <col min="2311" max="2311" width="7.7109375" style="270" customWidth="1"/>
    <col min="2312" max="2312" width="5.85546875" style="270" customWidth="1"/>
    <col min="2313" max="2313" width="1.7109375" style="270" customWidth="1"/>
    <col min="2314" max="2314" width="10.7109375" style="270" customWidth="1"/>
    <col min="2315" max="2315" width="1.7109375" style="270" customWidth="1"/>
    <col min="2316" max="2316" width="10.7109375" style="270" customWidth="1"/>
    <col min="2317" max="2317" width="1.7109375" style="270" customWidth="1"/>
    <col min="2318" max="2318" width="10.7109375" style="270" customWidth="1"/>
    <col min="2319" max="2319" width="1.7109375" style="270" customWidth="1"/>
    <col min="2320" max="2320" width="10.7109375" style="270" customWidth="1"/>
    <col min="2321" max="2321" width="1.7109375" style="270" customWidth="1"/>
    <col min="2322" max="2322" width="9.140625" style="270"/>
    <col min="2323" max="2323" width="8.7109375" style="270" customWidth="1"/>
    <col min="2324" max="2324" width="0" style="270" hidden="1" customWidth="1"/>
    <col min="2325" max="2325" width="5.7109375" style="270" customWidth="1"/>
    <col min="2326" max="2560" width="9.140625" style="270"/>
    <col min="2561" max="2562" width="3.28515625" style="270" customWidth="1"/>
    <col min="2563" max="2563" width="4.7109375" style="270" customWidth="1"/>
    <col min="2564" max="2564" width="4.28515625" style="270" customWidth="1"/>
    <col min="2565" max="2565" width="12.7109375" style="270" customWidth="1"/>
    <col min="2566" max="2566" width="2.7109375" style="270" customWidth="1"/>
    <col min="2567" max="2567" width="7.7109375" style="270" customWidth="1"/>
    <col min="2568" max="2568" width="5.85546875" style="270" customWidth="1"/>
    <col min="2569" max="2569" width="1.7109375" style="270" customWidth="1"/>
    <col min="2570" max="2570" width="10.7109375" style="270" customWidth="1"/>
    <col min="2571" max="2571" width="1.7109375" style="270" customWidth="1"/>
    <col min="2572" max="2572" width="10.7109375" style="270" customWidth="1"/>
    <col min="2573" max="2573" width="1.7109375" style="270" customWidth="1"/>
    <col min="2574" max="2574" width="10.7109375" style="270" customWidth="1"/>
    <col min="2575" max="2575" width="1.7109375" style="270" customWidth="1"/>
    <col min="2576" max="2576" width="10.7109375" style="270" customWidth="1"/>
    <col min="2577" max="2577" width="1.7109375" style="270" customWidth="1"/>
    <col min="2578" max="2578" width="9.140625" style="270"/>
    <col min="2579" max="2579" width="8.7109375" style="270" customWidth="1"/>
    <col min="2580" max="2580" width="0" style="270" hidden="1" customWidth="1"/>
    <col min="2581" max="2581" width="5.7109375" style="270" customWidth="1"/>
    <col min="2582" max="2816" width="9.140625" style="270"/>
    <col min="2817" max="2818" width="3.28515625" style="270" customWidth="1"/>
    <col min="2819" max="2819" width="4.7109375" style="270" customWidth="1"/>
    <col min="2820" max="2820" width="4.28515625" style="270" customWidth="1"/>
    <col min="2821" max="2821" width="12.7109375" style="270" customWidth="1"/>
    <col min="2822" max="2822" width="2.7109375" style="270" customWidth="1"/>
    <col min="2823" max="2823" width="7.7109375" style="270" customWidth="1"/>
    <col min="2824" max="2824" width="5.85546875" style="270" customWidth="1"/>
    <col min="2825" max="2825" width="1.7109375" style="270" customWidth="1"/>
    <col min="2826" max="2826" width="10.7109375" style="270" customWidth="1"/>
    <col min="2827" max="2827" width="1.7109375" style="270" customWidth="1"/>
    <col min="2828" max="2828" width="10.7109375" style="270" customWidth="1"/>
    <col min="2829" max="2829" width="1.7109375" style="270" customWidth="1"/>
    <col min="2830" max="2830" width="10.7109375" style="270" customWidth="1"/>
    <col min="2831" max="2831" width="1.7109375" style="270" customWidth="1"/>
    <col min="2832" max="2832" width="10.7109375" style="270" customWidth="1"/>
    <col min="2833" max="2833" width="1.7109375" style="270" customWidth="1"/>
    <col min="2834" max="2834" width="9.140625" style="270"/>
    <col min="2835" max="2835" width="8.7109375" style="270" customWidth="1"/>
    <col min="2836" max="2836" width="0" style="270" hidden="1" customWidth="1"/>
    <col min="2837" max="2837" width="5.7109375" style="270" customWidth="1"/>
    <col min="2838" max="3072" width="9.140625" style="270"/>
    <col min="3073" max="3074" width="3.28515625" style="270" customWidth="1"/>
    <col min="3075" max="3075" width="4.7109375" style="270" customWidth="1"/>
    <col min="3076" max="3076" width="4.28515625" style="270" customWidth="1"/>
    <col min="3077" max="3077" width="12.7109375" style="270" customWidth="1"/>
    <col min="3078" max="3078" width="2.7109375" style="270" customWidth="1"/>
    <col min="3079" max="3079" width="7.7109375" style="270" customWidth="1"/>
    <col min="3080" max="3080" width="5.85546875" style="270" customWidth="1"/>
    <col min="3081" max="3081" width="1.7109375" style="270" customWidth="1"/>
    <col min="3082" max="3082" width="10.7109375" style="270" customWidth="1"/>
    <col min="3083" max="3083" width="1.7109375" style="270" customWidth="1"/>
    <col min="3084" max="3084" width="10.7109375" style="270" customWidth="1"/>
    <col min="3085" max="3085" width="1.7109375" style="270" customWidth="1"/>
    <col min="3086" max="3086" width="10.7109375" style="270" customWidth="1"/>
    <col min="3087" max="3087" width="1.7109375" style="270" customWidth="1"/>
    <col min="3088" max="3088" width="10.7109375" style="270" customWidth="1"/>
    <col min="3089" max="3089" width="1.7109375" style="270" customWidth="1"/>
    <col min="3090" max="3090" width="9.140625" style="270"/>
    <col min="3091" max="3091" width="8.7109375" style="270" customWidth="1"/>
    <col min="3092" max="3092" width="0" style="270" hidden="1" customWidth="1"/>
    <col min="3093" max="3093" width="5.7109375" style="270" customWidth="1"/>
    <col min="3094" max="3328" width="9.140625" style="270"/>
    <col min="3329" max="3330" width="3.28515625" style="270" customWidth="1"/>
    <col min="3331" max="3331" width="4.7109375" style="270" customWidth="1"/>
    <col min="3332" max="3332" width="4.28515625" style="270" customWidth="1"/>
    <col min="3333" max="3333" width="12.7109375" style="270" customWidth="1"/>
    <col min="3334" max="3334" width="2.7109375" style="270" customWidth="1"/>
    <col min="3335" max="3335" width="7.7109375" style="270" customWidth="1"/>
    <col min="3336" max="3336" width="5.85546875" style="270" customWidth="1"/>
    <col min="3337" max="3337" width="1.7109375" style="270" customWidth="1"/>
    <col min="3338" max="3338" width="10.7109375" style="270" customWidth="1"/>
    <col min="3339" max="3339" width="1.7109375" style="270" customWidth="1"/>
    <col min="3340" max="3340" width="10.7109375" style="270" customWidth="1"/>
    <col min="3341" max="3341" width="1.7109375" style="270" customWidth="1"/>
    <col min="3342" max="3342" width="10.7109375" style="270" customWidth="1"/>
    <col min="3343" max="3343" width="1.7109375" style="270" customWidth="1"/>
    <col min="3344" max="3344" width="10.7109375" style="270" customWidth="1"/>
    <col min="3345" max="3345" width="1.7109375" style="270" customWidth="1"/>
    <col min="3346" max="3346" width="9.140625" style="270"/>
    <col min="3347" max="3347" width="8.7109375" style="270" customWidth="1"/>
    <col min="3348" max="3348" width="0" style="270" hidden="1" customWidth="1"/>
    <col min="3349" max="3349" width="5.7109375" style="270" customWidth="1"/>
    <col min="3350" max="3584" width="9.140625" style="270"/>
    <col min="3585" max="3586" width="3.28515625" style="270" customWidth="1"/>
    <col min="3587" max="3587" width="4.7109375" style="270" customWidth="1"/>
    <col min="3588" max="3588" width="4.28515625" style="270" customWidth="1"/>
    <col min="3589" max="3589" width="12.7109375" style="270" customWidth="1"/>
    <col min="3590" max="3590" width="2.7109375" style="270" customWidth="1"/>
    <col min="3591" max="3591" width="7.7109375" style="270" customWidth="1"/>
    <col min="3592" max="3592" width="5.85546875" style="270" customWidth="1"/>
    <col min="3593" max="3593" width="1.7109375" style="270" customWidth="1"/>
    <col min="3594" max="3594" width="10.7109375" style="270" customWidth="1"/>
    <col min="3595" max="3595" width="1.7109375" style="270" customWidth="1"/>
    <col min="3596" max="3596" width="10.7109375" style="270" customWidth="1"/>
    <col min="3597" max="3597" width="1.7109375" style="270" customWidth="1"/>
    <col min="3598" max="3598" width="10.7109375" style="270" customWidth="1"/>
    <col min="3599" max="3599" width="1.7109375" style="270" customWidth="1"/>
    <col min="3600" max="3600" width="10.7109375" style="270" customWidth="1"/>
    <col min="3601" max="3601" width="1.7109375" style="270" customWidth="1"/>
    <col min="3602" max="3602" width="9.140625" style="270"/>
    <col min="3603" max="3603" width="8.7109375" style="270" customWidth="1"/>
    <col min="3604" max="3604" width="0" style="270" hidden="1" customWidth="1"/>
    <col min="3605" max="3605" width="5.7109375" style="270" customWidth="1"/>
    <col min="3606" max="3840" width="9.140625" style="270"/>
    <col min="3841" max="3842" width="3.28515625" style="270" customWidth="1"/>
    <col min="3843" max="3843" width="4.7109375" style="270" customWidth="1"/>
    <col min="3844" max="3844" width="4.28515625" style="270" customWidth="1"/>
    <col min="3845" max="3845" width="12.7109375" style="270" customWidth="1"/>
    <col min="3846" max="3846" width="2.7109375" style="270" customWidth="1"/>
    <col min="3847" max="3847" width="7.7109375" style="270" customWidth="1"/>
    <col min="3848" max="3848" width="5.85546875" style="270" customWidth="1"/>
    <col min="3849" max="3849" width="1.7109375" style="270" customWidth="1"/>
    <col min="3850" max="3850" width="10.7109375" style="270" customWidth="1"/>
    <col min="3851" max="3851" width="1.7109375" style="270" customWidth="1"/>
    <col min="3852" max="3852" width="10.7109375" style="270" customWidth="1"/>
    <col min="3853" max="3853" width="1.7109375" style="270" customWidth="1"/>
    <col min="3854" max="3854" width="10.7109375" style="270" customWidth="1"/>
    <col min="3855" max="3855" width="1.7109375" style="270" customWidth="1"/>
    <col min="3856" max="3856" width="10.7109375" style="270" customWidth="1"/>
    <col min="3857" max="3857" width="1.7109375" style="270" customWidth="1"/>
    <col min="3858" max="3858" width="9.140625" style="270"/>
    <col min="3859" max="3859" width="8.7109375" style="270" customWidth="1"/>
    <col min="3860" max="3860" width="0" style="270" hidden="1" customWidth="1"/>
    <col min="3861" max="3861" width="5.7109375" style="270" customWidth="1"/>
    <col min="3862" max="4096" width="9.140625" style="270"/>
    <col min="4097" max="4098" width="3.28515625" style="270" customWidth="1"/>
    <col min="4099" max="4099" width="4.7109375" style="270" customWidth="1"/>
    <col min="4100" max="4100" width="4.28515625" style="270" customWidth="1"/>
    <col min="4101" max="4101" width="12.7109375" style="270" customWidth="1"/>
    <col min="4102" max="4102" width="2.7109375" style="270" customWidth="1"/>
    <col min="4103" max="4103" width="7.7109375" style="270" customWidth="1"/>
    <col min="4104" max="4104" width="5.85546875" style="270" customWidth="1"/>
    <col min="4105" max="4105" width="1.7109375" style="270" customWidth="1"/>
    <col min="4106" max="4106" width="10.7109375" style="270" customWidth="1"/>
    <col min="4107" max="4107" width="1.7109375" style="270" customWidth="1"/>
    <col min="4108" max="4108" width="10.7109375" style="270" customWidth="1"/>
    <col min="4109" max="4109" width="1.7109375" style="270" customWidth="1"/>
    <col min="4110" max="4110" width="10.7109375" style="270" customWidth="1"/>
    <col min="4111" max="4111" width="1.7109375" style="270" customWidth="1"/>
    <col min="4112" max="4112" width="10.7109375" style="270" customWidth="1"/>
    <col min="4113" max="4113" width="1.7109375" style="270" customWidth="1"/>
    <col min="4114" max="4114" width="9.140625" style="270"/>
    <col min="4115" max="4115" width="8.7109375" style="270" customWidth="1"/>
    <col min="4116" max="4116" width="0" style="270" hidden="1" customWidth="1"/>
    <col min="4117" max="4117" width="5.7109375" style="270" customWidth="1"/>
    <col min="4118" max="4352" width="9.140625" style="270"/>
    <col min="4353" max="4354" width="3.28515625" style="270" customWidth="1"/>
    <col min="4355" max="4355" width="4.7109375" style="270" customWidth="1"/>
    <col min="4356" max="4356" width="4.28515625" style="270" customWidth="1"/>
    <col min="4357" max="4357" width="12.7109375" style="270" customWidth="1"/>
    <col min="4358" max="4358" width="2.7109375" style="270" customWidth="1"/>
    <col min="4359" max="4359" width="7.7109375" style="270" customWidth="1"/>
    <col min="4360" max="4360" width="5.85546875" style="270" customWidth="1"/>
    <col min="4361" max="4361" width="1.7109375" style="270" customWidth="1"/>
    <col min="4362" max="4362" width="10.7109375" style="270" customWidth="1"/>
    <col min="4363" max="4363" width="1.7109375" style="270" customWidth="1"/>
    <col min="4364" max="4364" width="10.7109375" style="270" customWidth="1"/>
    <col min="4365" max="4365" width="1.7109375" style="270" customWidth="1"/>
    <col min="4366" max="4366" width="10.7109375" style="270" customWidth="1"/>
    <col min="4367" max="4367" width="1.7109375" style="270" customWidth="1"/>
    <col min="4368" max="4368" width="10.7109375" style="270" customWidth="1"/>
    <col min="4369" max="4369" width="1.7109375" style="270" customWidth="1"/>
    <col min="4370" max="4370" width="9.140625" style="270"/>
    <col min="4371" max="4371" width="8.7109375" style="270" customWidth="1"/>
    <col min="4372" max="4372" width="0" style="270" hidden="1" customWidth="1"/>
    <col min="4373" max="4373" width="5.7109375" style="270" customWidth="1"/>
    <col min="4374" max="4608" width="9.140625" style="270"/>
    <col min="4609" max="4610" width="3.28515625" style="270" customWidth="1"/>
    <col min="4611" max="4611" width="4.7109375" style="270" customWidth="1"/>
    <col min="4612" max="4612" width="4.28515625" style="270" customWidth="1"/>
    <col min="4613" max="4613" width="12.7109375" style="270" customWidth="1"/>
    <col min="4614" max="4614" width="2.7109375" style="270" customWidth="1"/>
    <col min="4615" max="4615" width="7.7109375" style="270" customWidth="1"/>
    <col min="4616" max="4616" width="5.85546875" style="270" customWidth="1"/>
    <col min="4617" max="4617" width="1.7109375" style="270" customWidth="1"/>
    <col min="4618" max="4618" width="10.7109375" style="270" customWidth="1"/>
    <col min="4619" max="4619" width="1.7109375" style="270" customWidth="1"/>
    <col min="4620" max="4620" width="10.7109375" style="270" customWidth="1"/>
    <col min="4621" max="4621" width="1.7109375" style="270" customWidth="1"/>
    <col min="4622" max="4622" width="10.7109375" style="270" customWidth="1"/>
    <col min="4623" max="4623" width="1.7109375" style="270" customWidth="1"/>
    <col min="4624" max="4624" width="10.7109375" style="270" customWidth="1"/>
    <col min="4625" max="4625" width="1.7109375" style="270" customWidth="1"/>
    <col min="4626" max="4626" width="9.140625" style="270"/>
    <col min="4627" max="4627" width="8.7109375" style="270" customWidth="1"/>
    <col min="4628" max="4628" width="0" style="270" hidden="1" customWidth="1"/>
    <col min="4629" max="4629" width="5.7109375" style="270" customWidth="1"/>
    <col min="4630" max="4864" width="9.140625" style="270"/>
    <col min="4865" max="4866" width="3.28515625" style="270" customWidth="1"/>
    <col min="4867" max="4867" width="4.7109375" style="270" customWidth="1"/>
    <col min="4868" max="4868" width="4.28515625" style="270" customWidth="1"/>
    <col min="4869" max="4869" width="12.7109375" style="270" customWidth="1"/>
    <col min="4870" max="4870" width="2.7109375" style="270" customWidth="1"/>
    <col min="4871" max="4871" width="7.7109375" style="270" customWidth="1"/>
    <col min="4872" max="4872" width="5.85546875" style="270" customWidth="1"/>
    <col min="4873" max="4873" width="1.7109375" style="270" customWidth="1"/>
    <col min="4874" max="4874" width="10.7109375" style="270" customWidth="1"/>
    <col min="4875" max="4875" width="1.7109375" style="270" customWidth="1"/>
    <col min="4876" max="4876" width="10.7109375" style="270" customWidth="1"/>
    <col min="4877" max="4877" width="1.7109375" style="270" customWidth="1"/>
    <col min="4878" max="4878" width="10.7109375" style="270" customWidth="1"/>
    <col min="4879" max="4879" width="1.7109375" style="270" customWidth="1"/>
    <col min="4880" max="4880" width="10.7109375" style="270" customWidth="1"/>
    <col min="4881" max="4881" width="1.7109375" style="270" customWidth="1"/>
    <col min="4882" max="4882" width="9.140625" style="270"/>
    <col min="4883" max="4883" width="8.7109375" style="270" customWidth="1"/>
    <col min="4884" max="4884" width="0" style="270" hidden="1" customWidth="1"/>
    <col min="4885" max="4885" width="5.7109375" style="270" customWidth="1"/>
    <col min="4886" max="5120" width="9.140625" style="270"/>
    <col min="5121" max="5122" width="3.28515625" style="270" customWidth="1"/>
    <col min="5123" max="5123" width="4.7109375" style="270" customWidth="1"/>
    <col min="5124" max="5124" width="4.28515625" style="270" customWidth="1"/>
    <col min="5125" max="5125" width="12.7109375" style="270" customWidth="1"/>
    <col min="5126" max="5126" width="2.7109375" style="270" customWidth="1"/>
    <col min="5127" max="5127" width="7.7109375" style="270" customWidth="1"/>
    <col min="5128" max="5128" width="5.85546875" style="270" customWidth="1"/>
    <col min="5129" max="5129" width="1.7109375" style="270" customWidth="1"/>
    <col min="5130" max="5130" width="10.7109375" style="270" customWidth="1"/>
    <col min="5131" max="5131" width="1.7109375" style="270" customWidth="1"/>
    <col min="5132" max="5132" width="10.7109375" style="270" customWidth="1"/>
    <col min="5133" max="5133" width="1.7109375" style="270" customWidth="1"/>
    <col min="5134" max="5134" width="10.7109375" style="270" customWidth="1"/>
    <col min="5135" max="5135" width="1.7109375" style="270" customWidth="1"/>
    <col min="5136" max="5136" width="10.7109375" style="270" customWidth="1"/>
    <col min="5137" max="5137" width="1.7109375" style="270" customWidth="1"/>
    <col min="5138" max="5138" width="9.140625" style="270"/>
    <col min="5139" max="5139" width="8.7109375" style="270" customWidth="1"/>
    <col min="5140" max="5140" width="0" style="270" hidden="1" customWidth="1"/>
    <col min="5141" max="5141" width="5.7109375" style="270" customWidth="1"/>
    <col min="5142" max="5376" width="9.140625" style="270"/>
    <col min="5377" max="5378" width="3.28515625" style="270" customWidth="1"/>
    <col min="5379" max="5379" width="4.7109375" style="270" customWidth="1"/>
    <col min="5380" max="5380" width="4.28515625" style="270" customWidth="1"/>
    <col min="5381" max="5381" width="12.7109375" style="270" customWidth="1"/>
    <col min="5382" max="5382" width="2.7109375" style="270" customWidth="1"/>
    <col min="5383" max="5383" width="7.7109375" style="270" customWidth="1"/>
    <col min="5384" max="5384" width="5.85546875" style="270" customWidth="1"/>
    <col min="5385" max="5385" width="1.7109375" style="270" customWidth="1"/>
    <col min="5386" max="5386" width="10.7109375" style="270" customWidth="1"/>
    <col min="5387" max="5387" width="1.7109375" style="270" customWidth="1"/>
    <col min="5388" max="5388" width="10.7109375" style="270" customWidth="1"/>
    <col min="5389" max="5389" width="1.7109375" style="270" customWidth="1"/>
    <col min="5390" max="5390" width="10.7109375" style="270" customWidth="1"/>
    <col min="5391" max="5391" width="1.7109375" style="270" customWidth="1"/>
    <col min="5392" max="5392" width="10.7109375" style="270" customWidth="1"/>
    <col min="5393" max="5393" width="1.7109375" style="270" customWidth="1"/>
    <col min="5394" max="5394" width="9.140625" style="270"/>
    <col min="5395" max="5395" width="8.7109375" style="270" customWidth="1"/>
    <col min="5396" max="5396" width="0" style="270" hidden="1" customWidth="1"/>
    <col min="5397" max="5397" width="5.7109375" style="270" customWidth="1"/>
    <col min="5398" max="5632" width="9.140625" style="270"/>
    <col min="5633" max="5634" width="3.28515625" style="270" customWidth="1"/>
    <col min="5635" max="5635" width="4.7109375" style="270" customWidth="1"/>
    <col min="5636" max="5636" width="4.28515625" style="270" customWidth="1"/>
    <col min="5637" max="5637" width="12.7109375" style="270" customWidth="1"/>
    <col min="5638" max="5638" width="2.7109375" style="270" customWidth="1"/>
    <col min="5639" max="5639" width="7.7109375" style="270" customWidth="1"/>
    <col min="5640" max="5640" width="5.85546875" style="270" customWidth="1"/>
    <col min="5641" max="5641" width="1.7109375" style="270" customWidth="1"/>
    <col min="5642" max="5642" width="10.7109375" style="270" customWidth="1"/>
    <col min="5643" max="5643" width="1.7109375" style="270" customWidth="1"/>
    <col min="5644" max="5644" width="10.7109375" style="270" customWidth="1"/>
    <col min="5645" max="5645" width="1.7109375" style="270" customWidth="1"/>
    <col min="5646" max="5646" width="10.7109375" style="270" customWidth="1"/>
    <col min="5647" max="5647" width="1.7109375" style="270" customWidth="1"/>
    <col min="5648" max="5648" width="10.7109375" style="270" customWidth="1"/>
    <col min="5649" max="5649" width="1.7109375" style="270" customWidth="1"/>
    <col min="5650" max="5650" width="9.140625" style="270"/>
    <col min="5651" max="5651" width="8.7109375" style="270" customWidth="1"/>
    <col min="5652" max="5652" width="0" style="270" hidden="1" customWidth="1"/>
    <col min="5653" max="5653" width="5.7109375" style="270" customWidth="1"/>
    <col min="5654" max="5888" width="9.140625" style="270"/>
    <col min="5889" max="5890" width="3.28515625" style="270" customWidth="1"/>
    <col min="5891" max="5891" width="4.7109375" style="270" customWidth="1"/>
    <col min="5892" max="5892" width="4.28515625" style="270" customWidth="1"/>
    <col min="5893" max="5893" width="12.7109375" style="270" customWidth="1"/>
    <col min="5894" max="5894" width="2.7109375" style="270" customWidth="1"/>
    <col min="5895" max="5895" width="7.7109375" style="270" customWidth="1"/>
    <col min="5896" max="5896" width="5.85546875" style="270" customWidth="1"/>
    <col min="5897" max="5897" width="1.7109375" style="270" customWidth="1"/>
    <col min="5898" max="5898" width="10.7109375" style="270" customWidth="1"/>
    <col min="5899" max="5899" width="1.7109375" style="270" customWidth="1"/>
    <col min="5900" max="5900" width="10.7109375" style="270" customWidth="1"/>
    <col min="5901" max="5901" width="1.7109375" style="270" customWidth="1"/>
    <col min="5902" max="5902" width="10.7109375" style="270" customWidth="1"/>
    <col min="5903" max="5903" width="1.7109375" style="270" customWidth="1"/>
    <col min="5904" max="5904" width="10.7109375" style="270" customWidth="1"/>
    <col min="5905" max="5905" width="1.7109375" style="270" customWidth="1"/>
    <col min="5906" max="5906" width="9.140625" style="270"/>
    <col min="5907" max="5907" width="8.7109375" style="270" customWidth="1"/>
    <col min="5908" max="5908" width="0" style="270" hidden="1" customWidth="1"/>
    <col min="5909" max="5909" width="5.7109375" style="270" customWidth="1"/>
    <col min="5910" max="6144" width="9.140625" style="270"/>
    <col min="6145" max="6146" width="3.28515625" style="270" customWidth="1"/>
    <col min="6147" max="6147" width="4.7109375" style="270" customWidth="1"/>
    <col min="6148" max="6148" width="4.28515625" style="270" customWidth="1"/>
    <col min="6149" max="6149" width="12.7109375" style="270" customWidth="1"/>
    <col min="6150" max="6150" width="2.7109375" style="270" customWidth="1"/>
    <col min="6151" max="6151" width="7.7109375" style="270" customWidth="1"/>
    <col min="6152" max="6152" width="5.85546875" style="270" customWidth="1"/>
    <col min="6153" max="6153" width="1.7109375" style="270" customWidth="1"/>
    <col min="6154" max="6154" width="10.7109375" style="270" customWidth="1"/>
    <col min="6155" max="6155" width="1.7109375" style="270" customWidth="1"/>
    <col min="6156" max="6156" width="10.7109375" style="270" customWidth="1"/>
    <col min="6157" max="6157" width="1.7109375" style="270" customWidth="1"/>
    <col min="6158" max="6158" width="10.7109375" style="270" customWidth="1"/>
    <col min="6159" max="6159" width="1.7109375" style="270" customWidth="1"/>
    <col min="6160" max="6160" width="10.7109375" style="270" customWidth="1"/>
    <col min="6161" max="6161" width="1.7109375" style="270" customWidth="1"/>
    <col min="6162" max="6162" width="9.140625" style="270"/>
    <col min="6163" max="6163" width="8.7109375" style="270" customWidth="1"/>
    <col min="6164" max="6164" width="0" style="270" hidden="1" customWidth="1"/>
    <col min="6165" max="6165" width="5.7109375" style="270" customWidth="1"/>
    <col min="6166" max="6400" width="9.140625" style="270"/>
    <col min="6401" max="6402" width="3.28515625" style="270" customWidth="1"/>
    <col min="6403" max="6403" width="4.7109375" style="270" customWidth="1"/>
    <col min="6404" max="6404" width="4.28515625" style="270" customWidth="1"/>
    <col min="6405" max="6405" width="12.7109375" style="270" customWidth="1"/>
    <col min="6406" max="6406" width="2.7109375" style="270" customWidth="1"/>
    <col min="6407" max="6407" width="7.7109375" style="270" customWidth="1"/>
    <col min="6408" max="6408" width="5.85546875" style="270" customWidth="1"/>
    <col min="6409" max="6409" width="1.7109375" style="270" customWidth="1"/>
    <col min="6410" max="6410" width="10.7109375" style="270" customWidth="1"/>
    <col min="6411" max="6411" width="1.7109375" style="270" customWidth="1"/>
    <col min="6412" max="6412" width="10.7109375" style="270" customWidth="1"/>
    <col min="6413" max="6413" width="1.7109375" style="270" customWidth="1"/>
    <col min="6414" max="6414" width="10.7109375" style="270" customWidth="1"/>
    <col min="6415" max="6415" width="1.7109375" style="270" customWidth="1"/>
    <col min="6416" max="6416" width="10.7109375" style="270" customWidth="1"/>
    <col min="6417" max="6417" width="1.7109375" style="270" customWidth="1"/>
    <col min="6418" max="6418" width="9.140625" style="270"/>
    <col min="6419" max="6419" width="8.7109375" style="270" customWidth="1"/>
    <col min="6420" max="6420" width="0" style="270" hidden="1" customWidth="1"/>
    <col min="6421" max="6421" width="5.7109375" style="270" customWidth="1"/>
    <col min="6422" max="6656" width="9.140625" style="270"/>
    <col min="6657" max="6658" width="3.28515625" style="270" customWidth="1"/>
    <col min="6659" max="6659" width="4.7109375" style="270" customWidth="1"/>
    <col min="6660" max="6660" width="4.28515625" style="270" customWidth="1"/>
    <col min="6661" max="6661" width="12.7109375" style="270" customWidth="1"/>
    <col min="6662" max="6662" width="2.7109375" style="270" customWidth="1"/>
    <col min="6663" max="6663" width="7.7109375" style="270" customWidth="1"/>
    <col min="6664" max="6664" width="5.85546875" style="270" customWidth="1"/>
    <col min="6665" max="6665" width="1.7109375" style="270" customWidth="1"/>
    <col min="6666" max="6666" width="10.7109375" style="270" customWidth="1"/>
    <col min="6667" max="6667" width="1.7109375" style="270" customWidth="1"/>
    <col min="6668" max="6668" width="10.7109375" style="270" customWidth="1"/>
    <col min="6669" max="6669" width="1.7109375" style="270" customWidth="1"/>
    <col min="6670" max="6670" width="10.7109375" style="270" customWidth="1"/>
    <col min="6671" max="6671" width="1.7109375" style="270" customWidth="1"/>
    <col min="6672" max="6672" width="10.7109375" style="270" customWidth="1"/>
    <col min="6673" max="6673" width="1.7109375" style="270" customWidth="1"/>
    <col min="6674" max="6674" width="9.140625" style="270"/>
    <col min="6675" max="6675" width="8.7109375" style="270" customWidth="1"/>
    <col min="6676" max="6676" width="0" style="270" hidden="1" customWidth="1"/>
    <col min="6677" max="6677" width="5.7109375" style="270" customWidth="1"/>
    <col min="6678" max="6912" width="9.140625" style="270"/>
    <col min="6913" max="6914" width="3.28515625" style="270" customWidth="1"/>
    <col min="6915" max="6915" width="4.7109375" style="270" customWidth="1"/>
    <col min="6916" max="6916" width="4.28515625" style="270" customWidth="1"/>
    <col min="6917" max="6917" width="12.7109375" style="270" customWidth="1"/>
    <col min="6918" max="6918" width="2.7109375" style="270" customWidth="1"/>
    <col min="6919" max="6919" width="7.7109375" style="270" customWidth="1"/>
    <col min="6920" max="6920" width="5.85546875" style="270" customWidth="1"/>
    <col min="6921" max="6921" width="1.7109375" style="270" customWidth="1"/>
    <col min="6922" max="6922" width="10.7109375" style="270" customWidth="1"/>
    <col min="6923" max="6923" width="1.7109375" style="270" customWidth="1"/>
    <col min="6924" max="6924" width="10.7109375" style="270" customWidth="1"/>
    <col min="6925" max="6925" width="1.7109375" style="270" customWidth="1"/>
    <col min="6926" max="6926" width="10.7109375" style="270" customWidth="1"/>
    <col min="6927" max="6927" width="1.7109375" style="270" customWidth="1"/>
    <col min="6928" max="6928" width="10.7109375" style="270" customWidth="1"/>
    <col min="6929" max="6929" width="1.7109375" style="270" customWidth="1"/>
    <col min="6930" max="6930" width="9.140625" style="270"/>
    <col min="6931" max="6931" width="8.7109375" style="270" customWidth="1"/>
    <col min="6932" max="6932" width="0" style="270" hidden="1" customWidth="1"/>
    <col min="6933" max="6933" width="5.7109375" style="270" customWidth="1"/>
    <col min="6934" max="7168" width="9.140625" style="270"/>
    <col min="7169" max="7170" width="3.28515625" style="270" customWidth="1"/>
    <col min="7171" max="7171" width="4.7109375" style="270" customWidth="1"/>
    <col min="7172" max="7172" width="4.28515625" style="270" customWidth="1"/>
    <col min="7173" max="7173" width="12.7109375" style="270" customWidth="1"/>
    <col min="7174" max="7174" width="2.7109375" style="270" customWidth="1"/>
    <col min="7175" max="7175" width="7.7109375" style="270" customWidth="1"/>
    <col min="7176" max="7176" width="5.85546875" style="270" customWidth="1"/>
    <col min="7177" max="7177" width="1.7109375" style="270" customWidth="1"/>
    <col min="7178" max="7178" width="10.7109375" style="270" customWidth="1"/>
    <col min="7179" max="7179" width="1.7109375" style="270" customWidth="1"/>
    <col min="7180" max="7180" width="10.7109375" style="270" customWidth="1"/>
    <col min="7181" max="7181" width="1.7109375" style="270" customWidth="1"/>
    <col min="7182" max="7182" width="10.7109375" style="270" customWidth="1"/>
    <col min="7183" max="7183" width="1.7109375" style="270" customWidth="1"/>
    <col min="7184" max="7184" width="10.7109375" style="270" customWidth="1"/>
    <col min="7185" max="7185" width="1.7109375" style="270" customWidth="1"/>
    <col min="7186" max="7186" width="9.140625" style="270"/>
    <col min="7187" max="7187" width="8.7109375" style="270" customWidth="1"/>
    <col min="7188" max="7188" width="0" style="270" hidden="1" customWidth="1"/>
    <col min="7189" max="7189" width="5.7109375" style="270" customWidth="1"/>
    <col min="7190" max="7424" width="9.140625" style="270"/>
    <col min="7425" max="7426" width="3.28515625" style="270" customWidth="1"/>
    <col min="7427" max="7427" width="4.7109375" style="270" customWidth="1"/>
    <col min="7428" max="7428" width="4.28515625" style="270" customWidth="1"/>
    <col min="7429" max="7429" width="12.7109375" style="270" customWidth="1"/>
    <col min="7430" max="7430" width="2.7109375" style="270" customWidth="1"/>
    <col min="7431" max="7431" width="7.7109375" style="270" customWidth="1"/>
    <col min="7432" max="7432" width="5.85546875" style="270" customWidth="1"/>
    <col min="7433" max="7433" width="1.7109375" style="270" customWidth="1"/>
    <col min="7434" max="7434" width="10.7109375" style="270" customWidth="1"/>
    <col min="7435" max="7435" width="1.7109375" style="270" customWidth="1"/>
    <col min="7436" max="7436" width="10.7109375" style="270" customWidth="1"/>
    <col min="7437" max="7437" width="1.7109375" style="270" customWidth="1"/>
    <col min="7438" max="7438" width="10.7109375" style="270" customWidth="1"/>
    <col min="7439" max="7439" width="1.7109375" style="270" customWidth="1"/>
    <col min="7440" max="7440" width="10.7109375" style="270" customWidth="1"/>
    <col min="7441" max="7441" width="1.7109375" style="270" customWidth="1"/>
    <col min="7442" max="7442" width="9.140625" style="270"/>
    <col min="7443" max="7443" width="8.7109375" style="270" customWidth="1"/>
    <col min="7444" max="7444" width="0" style="270" hidden="1" customWidth="1"/>
    <col min="7445" max="7445" width="5.7109375" style="270" customWidth="1"/>
    <col min="7446" max="7680" width="9.140625" style="270"/>
    <col min="7681" max="7682" width="3.28515625" style="270" customWidth="1"/>
    <col min="7683" max="7683" width="4.7109375" style="270" customWidth="1"/>
    <col min="7684" max="7684" width="4.28515625" style="270" customWidth="1"/>
    <col min="7685" max="7685" width="12.7109375" style="270" customWidth="1"/>
    <col min="7686" max="7686" width="2.7109375" style="270" customWidth="1"/>
    <col min="7687" max="7687" width="7.7109375" style="270" customWidth="1"/>
    <col min="7688" max="7688" width="5.85546875" style="270" customWidth="1"/>
    <col min="7689" max="7689" width="1.7109375" style="270" customWidth="1"/>
    <col min="7690" max="7690" width="10.7109375" style="270" customWidth="1"/>
    <col min="7691" max="7691" width="1.7109375" style="270" customWidth="1"/>
    <col min="7692" max="7692" width="10.7109375" style="270" customWidth="1"/>
    <col min="7693" max="7693" width="1.7109375" style="270" customWidth="1"/>
    <col min="7694" max="7694" width="10.7109375" style="270" customWidth="1"/>
    <col min="7695" max="7695" width="1.7109375" style="270" customWidth="1"/>
    <col min="7696" max="7696" width="10.7109375" style="270" customWidth="1"/>
    <col min="7697" max="7697" width="1.7109375" style="270" customWidth="1"/>
    <col min="7698" max="7698" width="9.140625" style="270"/>
    <col min="7699" max="7699" width="8.7109375" style="270" customWidth="1"/>
    <col min="7700" max="7700" width="0" style="270" hidden="1" customWidth="1"/>
    <col min="7701" max="7701" width="5.7109375" style="270" customWidth="1"/>
    <col min="7702" max="7936" width="9.140625" style="270"/>
    <col min="7937" max="7938" width="3.28515625" style="270" customWidth="1"/>
    <col min="7939" max="7939" width="4.7109375" style="270" customWidth="1"/>
    <col min="7940" max="7940" width="4.28515625" style="270" customWidth="1"/>
    <col min="7941" max="7941" width="12.7109375" style="270" customWidth="1"/>
    <col min="7942" max="7942" width="2.7109375" style="270" customWidth="1"/>
    <col min="7943" max="7943" width="7.7109375" style="270" customWidth="1"/>
    <col min="7944" max="7944" width="5.85546875" style="270" customWidth="1"/>
    <col min="7945" max="7945" width="1.7109375" style="270" customWidth="1"/>
    <col min="7946" max="7946" width="10.7109375" style="270" customWidth="1"/>
    <col min="7947" max="7947" width="1.7109375" style="270" customWidth="1"/>
    <col min="7948" max="7948" width="10.7109375" style="270" customWidth="1"/>
    <col min="7949" max="7949" width="1.7109375" style="270" customWidth="1"/>
    <col min="7950" max="7950" width="10.7109375" style="270" customWidth="1"/>
    <col min="7951" max="7951" width="1.7109375" style="270" customWidth="1"/>
    <col min="7952" max="7952" width="10.7109375" style="270" customWidth="1"/>
    <col min="7953" max="7953" width="1.7109375" style="270" customWidth="1"/>
    <col min="7954" max="7954" width="9.140625" style="270"/>
    <col min="7955" max="7955" width="8.7109375" style="270" customWidth="1"/>
    <col min="7956" max="7956" width="0" style="270" hidden="1" customWidth="1"/>
    <col min="7957" max="7957" width="5.7109375" style="270" customWidth="1"/>
    <col min="7958" max="8192" width="9.140625" style="270"/>
    <col min="8193" max="8194" width="3.28515625" style="270" customWidth="1"/>
    <col min="8195" max="8195" width="4.7109375" style="270" customWidth="1"/>
    <col min="8196" max="8196" width="4.28515625" style="270" customWidth="1"/>
    <col min="8197" max="8197" width="12.7109375" style="270" customWidth="1"/>
    <col min="8198" max="8198" width="2.7109375" style="270" customWidth="1"/>
    <col min="8199" max="8199" width="7.7109375" style="270" customWidth="1"/>
    <col min="8200" max="8200" width="5.85546875" style="270" customWidth="1"/>
    <col min="8201" max="8201" width="1.7109375" style="270" customWidth="1"/>
    <col min="8202" max="8202" width="10.7109375" style="270" customWidth="1"/>
    <col min="8203" max="8203" width="1.7109375" style="270" customWidth="1"/>
    <col min="8204" max="8204" width="10.7109375" style="270" customWidth="1"/>
    <col min="8205" max="8205" width="1.7109375" style="270" customWidth="1"/>
    <col min="8206" max="8206" width="10.7109375" style="270" customWidth="1"/>
    <col min="8207" max="8207" width="1.7109375" style="270" customWidth="1"/>
    <col min="8208" max="8208" width="10.7109375" style="270" customWidth="1"/>
    <col min="8209" max="8209" width="1.7109375" style="270" customWidth="1"/>
    <col min="8210" max="8210" width="9.140625" style="270"/>
    <col min="8211" max="8211" width="8.7109375" style="270" customWidth="1"/>
    <col min="8212" max="8212" width="0" style="270" hidden="1" customWidth="1"/>
    <col min="8213" max="8213" width="5.7109375" style="270" customWidth="1"/>
    <col min="8214" max="8448" width="9.140625" style="270"/>
    <col min="8449" max="8450" width="3.28515625" style="270" customWidth="1"/>
    <col min="8451" max="8451" width="4.7109375" style="270" customWidth="1"/>
    <col min="8452" max="8452" width="4.28515625" style="270" customWidth="1"/>
    <col min="8453" max="8453" width="12.7109375" style="270" customWidth="1"/>
    <col min="8454" max="8454" width="2.7109375" style="270" customWidth="1"/>
    <col min="8455" max="8455" width="7.7109375" style="270" customWidth="1"/>
    <col min="8456" max="8456" width="5.85546875" style="270" customWidth="1"/>
    <col min="8457" max="8457" width="1.7109375" style="270" customWidth="1"/>
    <col min="8458" max="8458" width="10.7109375" style="270" customWidth="1"/>
    <col min="8459" max="8459" width="1.7109375" style="270" customWidth="1"/>
    <col min="8460" max="8460" width="10.7109375" style="270" customWidth="1"/>
    <col min="8461" max="8461" width="1.7109375" style="270" customWidth="1"/>
    <col min="8462" max="8462" width="10.7109375" style="270" customWidth="1"/>
    <col min="8463" max="8463" width="1.7109375" style="270" customWidth="1"/>
    <col min="8464" max="8464" width="10.7109375" style="270" customWidth="1"/>
    <col min="8465" max="8465" width="1.7109375" style="270" customWidth="1"/>
    <col min="8466" max="8466" width="9.140625" style="270"/>
    <col min="8467" max="8467" width="8.7109375" style="270" customWidth="1"/>
    <col min="8468" max="8468" width="0" style="270" hidden="1" customWidth="1"/>
    <col min="8469" max="8469" width="5.7109375" style="270" customWidth="1"/>
    <col min="8470" max="8704" width="9.140625" style="270"/>
    <col min="8705" max="8706" width="3.28515625" style="270" customWidth="1"/>
    <col min="8707" max="8707" width="4.7109375" style="270" customWidth="1"/>
    <col min="8708" max="8708" width="4.28515625" style="270" customWidth="1"/>
    <col min="8709" max="8709" width="12.7109375" style="270" customWidth="1"/>
    <col min="8710" max="8710" width="2.7109375" style="270" customWidth="1"/>
    <col min="8711" max="8711" width="7.7109375" style="270" customWidth="1"/>
    <col min="8712" max="8712" width="5.85546875" style="270" customWidth="1"/>
    <col min="8713" max="8713" width="1.7109375" style="270" customWidth="1"/>
    <col min="8714" max="8714" width="10.7109375" style="270" customWidth="1"/>
    <col min="8715" max="8715" width="1.7109375" style="270" customWidth="1"/>
    <col min="8716" max="8716" width="10.7109375" style="270" customWidth="1"/>
    <col min="8717" max="8717" width="1.7109375" style="270" customWidth="1"/>
    <col min="8718" max="8718" width="10.7109375" style="270" customWidth="1"/>
    <col min="8719" max="8719" width="1.7109375" style="270" customWidth="1"/>
    <col min="8720" max="8720" width="10.7109375" style="270" customWidth="1"/>
    <col min="8721" max="8721" width="1.7109375" style="270" customWidth="1"/>
    <col min="8722" max="8722" width="9.140625" style="270"/>
    <col min="8723" max="8723" width="8.7109375" style="270" customWidth="1"/>
    <col min="8724" max="8724" width="0" style="270" hidden="1" customWidth="1"/>
    <col min="8725" max="8725" width="5.7109375" style="270" customWidth="1"/>
    <col min="8726" max="8960" width="9.140625" style="270"/>
    <col min="8961" max="8962" width="3.28515625" style="270" customWidth="1"/>
    <col min="8963" max="8963" width="4.7109375" style="270" customWidth="1"/>
    <col min="8964" max="8964" width="4.28515625" style="270" customWidth="1"/>
    <col min="8965" max="8965" width="12.7109375" style="270" customWidth="1"/>
    <col min="8966" max="8966" width="2.7109375" style="270" customWidth="1"/>
    <col min="8967" max="8967" width="7.7109375" style="270" customWidth="1"/>
    <col min="8968" max="8968" width="5.85546875" style="270" customWidth="1"/>
    <col min="8969" max="8969" width="1.7109375" style="270" customWidth="1"/>
    <col min="8970" max="8970" width="10.7109375" style="270" customWidth="1"/>
    <col min="8971" max="8971" width="1.7109375" style="270" customWidth="1"/>
    <col min="8972" max="8972" width="10.7109375" style="270" customWidth="1"/>
    <col min="8973" max="8973" width="1.7109375" style="270" customWidth="1"/>
    <col min="8974" max="8974" width="10.7109375" style="270" customWidth="1"/>
    <col min="8975" max="8975" width="1.7109375" style="270" customWidth="1"/>
    <col min="8976" max="8976" width="10.7109375" style="270" customWidth="1"/>
    <col min="8977" max="8977" width="1.7109375" style="270" customWidth="1"/>
    <col min="8978" max="8978" width="9.140625" style="270"/>
    <col min="8979" max="8979" width="8.7109375" style="270" customWidth="1"/>
    <col min="8980" max="8980" width="0" style="270" hidden="1" customWidth="1"/>
    <col min="8981" max="8981" width="5.7109375" style="270" customWidth="1"/>
    <col min="8982" max="9216" width="9.140625" style="270"/>
    <col min="9217" max="9218" width="3.28515625" style="270" customWidth="1"/>
    <col min="9219" max="9219" width="4.7109375" style="270" customWidth="1"/>
    <col min="9220" max="9220" width="4.28515625" style="270" customWidth="1"/>
    <col min="9221" max="9221" width="12.7109375" style="270" customWidth="1"/>
    <col min="9222" max="9222" width="2.7109375" style="270" customWidth="1"/>
    <col min="9223" max="9223" width="7.7109375" style="270" customWidth="1"/>
    <col min="9224" max="9224" width="5.85546875" style="270" customWidth="1"/>
    <col min="9225" max="9225" width="1.7109375" style="270" customWidth="1"/>
    <col min="9226" max="9226" width="10.7109375" style="270" customWidth="1"/>
    <col min="9227" max="9227" width="1.7109375" style="270" customWidth="1"/>
    <col min="9228" max="9228" width="10.7109375" style="270" customWidth="1"/>
    <col min="9229" max="9229" width="1.7109375" style="270" customWidth="1"/>
    <col min="9230" max="9230" width="10.7109375" style="270" customWidth="1"/>
    <col min="9231" max="9231" width="1.7109375" style="270" customWidth="1"/>
    <col min="9232" max="9232" width="10.7109375" style="270" customWidth="1"/>
    <col min="9233" max="9233" width="1.7109375" style="270" customWidth="1"/>
    <col min="9234" max="9234" width="9.140625" style="270"/>
    <col min="9235" max="9235" width="8.7109375" style="270" customWidth="1"/>
    <col min="9236" max="9236" width="0" style="270" hidden="1" customWidth="1"/>
    <col min="9237" max="9237" width="5.7109375" style="270" customWidth="1"/>
    <col min="9238" max="9472" width="9.140625" style="270"/>
    <col min="9473" max="9474" width="3.28515625" style="270" customWidth="1"/>
    <col min="9475" max="9475" width="4.7109375" style="270" customWidth="1"/>
    <col min="9476" max="9476" width="4.28515625" style="270" customWidth="1"/>
    <col min="9477" max="9477" width="12.7109375" style="270" customWidth="1"/>
    <col min="9478" max="9478" width="2.7109375" style="270" customWidth="1"/>
    <col min="9479" max="9479" width="7.7109375" style="270" customWidth="1"/>
    <col min="9480" max="9480" width="5.85546875" style="270" customWidth="1"/>
    <col min="9481" max="9481" width="1.7109375" style="270" customWidth="1"/>
    <col min="9482" max="9482" width="10.7109375" style="270" customWidth="1"/>
    <col min="9483" max="9483" width="1.7109375" style="270" customWidth="1"/>
    <col min="9484" max="9484" width="10.7109375" style="270" customWidth="1"/>
    <col min="9485" max="9485" width="1.7109375" style="270" customWidth="1"/>
    <col min="9486" max="9486" width="10.7109375" style="270" customWidth="1"/>
    <col min="9487" max="9487" width="1.7109375" style="270" customWidth="1"/>
    <col min="9488" max="9488" width="10.7109375" style="270" customWidth="1"/>
    <col min="9489" max="9489" width="1.7109375" style="270" customWidth="1"/>
    <col min="9490" max="9490" width="9.140625" style="270"/>
    <col min="9491" max="9491" width="8.7109375" style="270" customWidth="1"/>
    <col min="9492" max="9492" width="0" style="270" hidden="1" customWidth="1"/>
    <col min="9493" max="9493" width="5.7109375" style="270" customWidth="1"/>
    <col min="9494" max="9728" width="9.140625" style="270"/>
    <col min="9729" max="9730" width="3.28515625" style="270" customWidth="1"/>
    <col min="9731" max="9731" width="4.7109375" style="270" customWidth="1"/>
    <col min="9732" max="9732" width="4.28515625" style="270" customWidth="1"/>
    <col min="9733" max="9733" width="12.7109375" style="270" customWidth="1"/>
    <col min="9734" max="9734" width="2.7109375" style="270" customWidth="1"/>
    <col min="9735" max="9735" width="7.7109375" style="270" customWidth="1"/>
    <col min="9736" max="9736" width="5.85546875" style="270" customWidth="1"/>
    <col min="9737" max="9737" width="1.7109375" style="270" customWidth="1"/>
    <col min="9738" max="9738" width="10.7109375" style="270" customWidth="1"/>
    <col min="9739" max="9739" width="1.7109375" style="270" customWidth="1"/>
    <col min="9740" max="9740" width="10.7109375" style="270" customWidth="1"/>
    <col min="9741" max="9741" width="1.7109375" style="270" customWidth="1"/>
    <col min="9742" max="9742" width="10.7109375" style="270" customWidth="1"/>
    <col min="9743" max="9743" width="1.7109375" style="270" customWidth="1"/>
    <col min="9744" max="9744" width="10.7109375" style="270" customWidth="1"/>
    <col min="9745" max="9745" width="1.7109375" style="270" customWidth="1"/>
    <col min="9746" max="9746" width="9.140625" style="270"/>
    <col min="9747" max="9747" width="8.7109375" style="270" customWidth="1"/>
    <col min="9748" max="9748" width="0" style="270" hidden="1" customWidth="1"/>
    <col min="9749" max="9749" width="5.7109375" style="270" customWidth="1"/>
    <col min="9750" max="9984" width="9.140625" style="270"/>
    <col min="9985" max="9986" width="3.28515625" style="270" customWidth="1"/>
    <col min="9987" max="9987" width="4.7109375" style="270" customWidth="1"/>
    <col min="9988" max="9988" width="4.28515625" style="270" customWidth="1"/>
    <col min="9989" max="9989" width="12.7109375" style="270" customWidth="1"/>
    <col min="9990" max="9990" width="2.7109375" style="270" customWidth="1"/>
    <col min="9991" max="9991" width="7.7109375" style="270" customWidth="1"/>
    <col min="9992" max="9992" width="5.85546875" style="270" customWidth="1"/>
    <col min="9993" max="9993" width="1.7109375" style="270" customWidth="1"/>
    <col min="9994" max="9994" width="10.7109375" style="270" customWidth="1"/>
    <col min="9995" max="9995" width="1.7109375" style="270" customWidth="1"/>
    <col min="9996" max="9996" width="10.7109375" style="270" customWidth="1"/>
    <col min="9997" max="9997" width="1.7109375" style="270" customWidth="1"/>
    <col min="9998" max="9998" width="10.7109375" style="270" customWidth="1"/>
    <col min="9999" max="9999" width="1.7109375" style="270" customWidth="1"/>
    <col min="10000" max="10000" width="10.7109375" style="270" customWidth="1"/>
    <col min="10001" max="10001" width="1.7109375" style="270" customWidth="1"/>
    <col min="10002" max="10002" width="9.140625" style="270"/>
    <col min="10003" max="10003" width="8.7109375" style="270" customWidth="1"/>
    <col min="10004" max="10004" width="0" style="270" hidden="1" customWidth="1"/>
    <col min="10005" max="10005" width="5.7109375" style="270" customWidth="1"/>
    <col min="10006" max="10240" width="9.140625" style="270"/>
    <col min="10241" max="10242" width="3.28515625" style="270" customWidth="1"/>
    <col min="10243" max="10243" width="4.7109375" style="270" customWidth="1"/>
    <col min="10244" max="10244" width="4.28515625" style="270" customWidth="1"/>
    <col min="10245" max="10245" width="12.7109375" style="270" customWidth="1"/>
    <col min="10246" max="10246" width="2.7109375" style="270" customWidth="1"/>
    <col min="10247" max="10247" width="7.7109375" style="270" customWidth="1"/>
    <col min="10248" max="10248" width="5.85546875" style="270" customWidth="1"/>
    <col min="10249" max="10249" width="1.7109375" style="270" customWidth="1"/>
    <col min="10250" max="10250" width="10.7109375" style="270" customWidth="1"/>
    <col min="10251" max="10251" width="1.7109375" style="270" customWidth="1"/>
    <col min="10252" max="10252" width="10.7109375" style="270" customWidth="1"/>
    <col min="10253" max="10253" width="1.7109375" style="270" customWidth="1"/>
    <col min="10254" max="10254" width="10.7109375" style="270" customWidth="1"/>
    <col min="10255" max="10255" width="1.7109375" style="270" customWidth="1"/>
    <col min="10256" max="10256" width="10.7109375" style="270" customWidth="1"/>
    <col min="10257" max="10257" width="1.7109375" style="270" customWidth="1"/>
    <col min="10258" max="10258" width="9.140625" style="270"/>
    <col min="10259" max="10259" width="8.7109375" style="270" customWidth="1"/>
    <col min="10260" max="10260" width="0" style="270" hidden="1" customWidth="1"/>
    <col min="10261" max="10261" width="5.7109375" style="270" customWidth="1"/>
    <col min="10262" max="10496" width="9.140625" style="270"/>
    <col min="10497" max="10498" width="3.28515625" style="270" customWidth="1"/>
    <col min="10499" max="10499" width="4.7109375" style="270" customWidth="1"/>
    <col min="10500" max="10500" width="4.28515625" style="270" customWidth="1"/>
    <col min="10501" max="10501" width="12.7109375" style="270" customWidth="1"/>
    <col min="10502" max="10502" width="2.7109375" style="270" customWidth="1"/>
    <col min="10503" max="10503" width="7.7109375" style="270" customWidth="1"/>
    <col min="10504" max="10504" width="5.85546875" style="270" customWidth="1"/>
    <col min="10505" max="10505" width="1.7109375" style="270" customWidth="1"/>
    <col min="10506" max="10506" width="10.7109375" style="270" customWidth="1"/>
    <col min="10507" max="10507" width="1.7109375" style="270" customWidth="1"/>
    <col min="10508" max="10508" width="10.7109375" style="270" customWidth="1"/>
    <col min="10509" max="10509" width="1.7109375" style="270" customWidth="1"/>
    <col min="10510" max="10510" width="10.7109375" style="270" customWidth="1"/>
    <col min="10511" max="10511" width="1.7109375" style="270" customWidth="1"/>
    <col min="10512" max="10512" width="10.7109375" style="270" customWidth="1"/>
    <col min="10513" max="10513" width="1.7109375" style="270" customWidth="1"/>
    <col min="10514" max="10514" width="9.140625" style="270"/>
    <col min="10515" max="10515" width="8.7109375" style="270" customWidth="1"/>
    <col min="10516" max="10516" width="0" style="270" hidden="1" customWidth="1"/>
    <col min="10517" max="10517" width="5.7109375" style="270" customWidth="1"/>
    <col min="10518" max="10752" width="9.140625" style="270"/>
    <col min="10753" max="10754" width="3.28515625" style="270" customWidth="1"/>
    <col min="10755" max="10755" width="4.7109375" style="270" customWidth="1"/>
    <col min="10756" max="10756" width="4.28515625" style="270" customWidth="1"/>
    <col min="10757" max="10757" width="12.7109375" style="270" customWidth="1"/>
    <col min="10758" max="10758" width="2.7109375" style="270" customWidth="1"/>
    <col min="10759" max="10759" width="7.7109375" style="270" customWidth="1"/>
    <col min="10760" max="10760" width="5.85546875" style="270" customWidth="1"/>
    <col min="10761" max="10761" width="1.7109375" style="270" customWidth="1"/>
    <col min="10762" max="10762" width="10.7109375" style="270" customWidth="1"/>
    <col min="10763" max="10763" width="1.7109375" style="270" customWidth="1"/>
    <col min="10764" max="10764" width="10.7109375" style="270" customWidth="1"/>
    <col min="10765" max="10765" width="1.7109375" style="270" customWidth="1"/>
    <col min="10766" max="10766" width="10.7109375" style="270" customWidth="1"/>
    <col min="10767" max="10767" width="1.7109375" style="270" customWidth="1"/>
    <col min="10768" max="10768" width="10.7109375" style="270" customWidth="1"/>
    <col min="10769" max="10769" width="1.7109375" style="270" customWidth="1"/>
    <col min="10770" max="10770" width="9.140625" style="270"/>
    <col min="10771" max="10771" width="8.7109375" style="270" customWidth="1"/>
    <col min="10772" max="10772" width="0" style="270" hidden="1" customWidth="1"/>
    <col min="10773" max="10773" width="5.7109375" style="270" customWidth="1"/>
    <col min="10774" max="11008" width="9.140625" style="270"/>
    <col min="11009" max="11010" width="3.28515625" style="270" customWidth="1"/>
    <col min="11011" max="11011" width="4.7109375" style="270" customWidth="1"/>
    <col min="11012" max="11012" width="4.28515625" style="270" customWidth="1"/>
    <col min="11013" max="11013" width="12.7109375" style="270" customWidth="1"/>
    <col min="11014" max="11014" width="2.7109375" style="270" customWidth="1"/>
    <col min="11015" max="11015" width="7.7109375" style="270" customWidth="1"/>
    <col min="11016" max="11016" width="5.85546875" style="270" customWidth="1"/>
    <col min="11017" max="11017" width="1.7109375" style="270" customWidth="1"/>
    <col min="11018" max="11018" width="10.7109375" style="270" customWidth="1"/>
    <col min="11019" max="11019" width="1.7109375" style="270" customWidth="1"/>
    <col min="11020" max="11020" width="10.7109375" style="270" customWidth="1"/>
    <col min="11021" max="11021" width="1.7109375" style="270" customWidth="1"/>
    <col min="11022" max="11022" width="10.7109375" style="270" customWidth="1"/>
    <col min="11023" max="11023" width="1.7109375" style="270" customWidth="1"/>
    <col min="11024" max="11024" width="10.7109375" style="270" customWidth="1"/>
    <col min="11025" max="11025" width="1.7109375" style="270" customWidth="1"/>
    <col min="11026" max="11026" width="9.140625" style="270"/>
    <col min="11027" max="11027" width="8.7109375" style="270" customWidth="1"/>
    <col min="11028" max="11028" width="0" style="270" hidden="1" customWidth="1"/>
    <col min="11029" max="11029" width="5.7109375" style="270" customWidth="1"/>
    <col min="11030" max="11264" width="9.140625" style="270"/>
    <col min="11265" max="11266" width="3.28515625" style="270" customWidth="1"/>
    <col min="11267" max="11267" width="4.7109375" style="270" customWidth="1"/>
    <col min="11268" max="11268" width="4.28515625" style="270" customWidth="1"/>
    <col min="11269" max="11269" width="12.7109375" style="270" customWidth="1"/>
    <col min="11270" max="11270" width="2.7109375" style="270" customWidth="1"/>
    <col min="11271" max="11271" width="7.7109375" style="270" customWidth="1"/>
    <col min="11272" max="11272" width="5.85546875" style="270" customWidth="1"/>
    <col min="11273" max="11273" width="1.7109375" style="270" customWidth="1"/>
    <col min="11274" max="11274" width="10.7109375" style="270" customWidth="1"/>
    <col min="11275" max="11275" width="1.7109375" style="270" customWidth="1"/>
    <col min="11276" max="11276" width="10.7109375" style="270" customWidth="1"/>
    <col min="11277" max="11277" width="1.7109375" style="270" customWidth="1"/>
    <col min="11278" max="11278" width="10.7109375" style="270" customWidth="1"/>
    <col min="11279" max="11279" width="1.7109375" style="270" customWidth="1"/>
    <col min="11280" max="11280" width="10.7109375" style="270" customWidth="1"/>
    <col min="11281" max="11281" width="1.7109375" style="270" customWidth="1"/>
    <col min="11282" max="11282" width="9.140625" style="270"/>
    <col min="11283" max="11283" width="8.7109375" style="270" customWidth="1"/>
    <col min="11284" max="11284" width="0" style="270" hidden="1" customWidth="1"/>
    <col min="11285" max="11285" width="5.7109375" style="270" customWidth="1"/>
    <col min="11286" max="11520" width="9.140625" style="270"/>
    <col min="11521" max="11522" width="3.28515625" style="270" customWidth="1"/>
    <col min="11523" max="11523" width="4.7109375" style="270" customWidth="1"/>
    <col min="11524" max="11524" width="4.28515625" style="270" customWidth="1"/>
    <col min="11525" max="11525" width="12.7109375" style="270" customWidth="1"/>
    <col min="11526" max="11526" width="2.7109375" style="270" customWidth="1"/>
    <col min="11527" max="11527" width="7.7109375" style="270" customWidth="1"/>
    <col min="11528" max="11528" width="5.85546875" style="270" customWidth="1"/>
    <col min="11529" max="11529" width="1.7109375" style="270" customWidth="1"/>
    <col min="11530" max="11530" width="10.7109375" style="270" customWidth="1"/>
    <col min="11531" max="11531" width="1.7109375" style="270" customWidth="1"/>
    <col min="11532" max="11532" width="10.7109375" style="270" customWidth="1"/>
    <col min="11533" max="11533" width="1.7109375" style="270" customWidth="1"/>
    <col min="11534" max="11534" width="10.7109375" style="270" customWidth="1"/>
    <col min="11535" max="11535" width="1.7109375" style="270" customWidth="1"/>
    <col min="11536" max="11536" width="10.7109375" style="270" customWidth="1"/>
    <col min="11537" max="11537" width="1.7109375" style="270" customWidth="1"/>
    <col min="11538" max="11538" width="9.140625" style="270"/>
    <col min="11539" max="11539" width="8.7109375" style="270" customWidth="1"/>
    <col min="11540" max="11540" width="0" style="270" hidden="1" customWidth="1"/>
    <col min="11541" max="11541" width="5.7109375" style="270" customWidth="1"/>
    <col min="11542" max="11776" width="9.140625" style="270"/>
    <col min="11777" max="11778" width="3.28515625" style="270" customWidth="1"/>
    <col min="11779" max="11779" width="4.7109375" style="270" customWidth="1"/>
    <col min="11780" max="11780" width="4.28515625" style="270" customWidth="1"/>
    <col min="11781" max="11781" width="12.7109375" style="270" customWidth="1"/>
    <col min="11782" max="11782" width="2.7109375" style="270" customWidth="1"/>
    <col min="11783" max="11783" width="7.7109375" style="270" customWidth="1"/>
    <col min="11784" max="11784" width="5.85546875" style="270" customWidth="1"/>
    <col min="11785" max="11785" width="1.7109375" style="270" customWidth="1"/>
    <col min="11786" max="11786" width="10.7109375" style="270" customWidth="1"/>
    <col min="11787" max="11787" width="1.7109375" style="270" customWidth="1"/>
    <col min="11788" max="11788" width="10.7109375" style="270" customWidth="1"/>
    <col min="11789" max="11789" width="1.7109375" style="270" customWidth="1"/>
    <col min="11790" max="11790" width="10.7109375" style="270" customWidth="1"/>
    <col min="11791" max="11791" width="1.7109375" style="270" customWidth="1"/>
    <col min="11792" max="11792" width="10.7109375" style="270" customWidth="1"/>
    <col min="11793" max="11793" width="1.7109375" style="270" customWidth="1"/>
    <col min="11794" max="11794" width="9.140625" style="270"/>
    <col min="11795" max="11795" width="8.7109375" style="270" customWidth="1"/>
    <col min="11796" max="11796" width="0" style="270" hidden="1" customWidth="1"/>
    <col min="11797" max="11797" width="5.7109375" style="270" customWidth="1"/>
    <col min="11798" max="12032" width="9.140625" style="270"/>
    <col min="12033" max="12034" width="3.28515625" style="270" customWidth="1"/>
    <col min="12035" max="12035" width="4.7109375" style="270" customWidth="1"/>
    <col min="12036" max="12036" width="4.28515625" style="270" customWidth="1"/>
    <col min="12037" max="12037" width="12.7109375" style="270" customWidth="1"/>
    <col min="12038" max="12038" width="2.7109375" style="270" customWidth="1"/>
    <col min="12039" max="12039" width="7.7109375" style="270" customWidth="1"/>
    <col min="12040" max="12040" width="5.85546875" style="270" customWidth="1"/>
    <col min="12041" max="12041" width="1.7109375" style="270" customWidth="1"/>
    <col min="12042" max="12042" width="10.7109375" style="270" customWidth="1"/>
    <col min="12043" max="12043" width="1.7109375" style="270" customWidth="1"/>
    <col min="12044" max="12044" width="10.7109375" style="270" customWidth="1"/>
    <col min="12045" max="12045" width="1.7109375" style="270" customWidth="1"/>
    <col min="12046" max="12046" width="10.7109375" style="270" customWidth="1"/>
    <col min="12047" max="12047" width="1.7109375" style="270" customWidth="1"/>
    <col min="12048" max="12048" width="10.7109375" style="270" customWidth="1"/>
    <col min="12049" max="12049" width="1.7109375" style="270" customWidth="1"/>
    <col min="12050" max="12050" width="9.140625" style="270"/>
    <col min="12051" max="12051" width="8.7109375" style="270" customWidth="1"/>
    <col min="12052" max="12052" width="0" style="270" hidden="1" customWidth="1"/>
    <col min="12053" max="12053" width="5.7109375" style="270" customWidth="1"/>
    <col min="12054" max="12288" width="9.140625" style="270"/>
    <col min="12289" max="12290" width="3.28515625" style="270" customWidth="1"/>
    <col min="12291" max="12291" width="4.7109375" style="270" customWidth="1"/>
    <col min="12292" max="12292" width="4.28515625" style="270" customWidth="1"/>
    <col min="12293" max="12293" width="12.7109375" style="270" customWidth="1"/>
    <col min="12294" max="12294" width="2.7109375" style="270" customWidth="1"/>
    <col min="12295" max="12295" width="7.7109375" style="270" customWidth="1"/>
    <col min="12296" max="12296" width="5.85546875" style="270" customWidth="1"/>
    <col min="12297" max="12297" width="1.7109375" style="270" customWidth="1"/>
    <col min="12298" max="12298" width="10.7109375" style="270" customWidth="1"/>
    <col min="12299" max="12299" width="1.7109375" style="270" customWidth="1"/>
    <col min="12300" max="12300" width="10.7109375" style="270" customWidth="1"/>
    <col min="12301" max="12301" width="1.7109375" style="270" customWidth="1"/>
    <col min="12302" max="12302" width="10.7109375" style="270" customWidth="1"/>
    <col min="12303" max="12303" width="1.7109375" style="270" customWidth="1"/>
    <col min="12304" max="12304" width="10.7109375" style="270" customWidth="1"/>
    <col min="12305" max="12305" width="1.7109375" style="270" customWidth="1"/>
    <col min="12306" max="12306" width="9.140625" style="270"/>
    <col min="12307" max="12307" width="8.7109375" style="270" customWidth="1"/>
    <col min="12308" max="12308" width="0" style="270" hidden="1" customWidth="1"/>
    <col min="12309" max="12309" width="5.7109375" style="270" customWidth="1"/>
    <col min="12310" max="12544" width="9.140625" style="270"/>
    <col min="12545" max="12546" width="3.28515625" style="270" customWidth="1"/>
    <col min="12547" max="12547" width="4.7109375" style="270" customWidth="1"/>
    <col min="12548" max="12548" width="4.28515625" style="270" customWidth="1"/>
    <col min="12549" max="12549" width="12.7109375" style="270" customWidth="1"/>
    <col min="12550" max="12550" width="2.7109375" style="270" customWidth="1"/>
    <col min="12551" max="12551" width="7.7109375" style="270" customWidth="1"/>
    <col min="12552" max="12552" width="5.85546875" style="270" customWidth="1"/>
    <col min="12553" max="12553" width="1.7109375" style="270" customWidth="1"/>
    <col min="12554" max="12554" width="10.7109375" style="270" customWidth="1"/>
    <col min="12555" max="12555" width="1.7109375" style="270" customWidth="1"/>
    <col min="12556" max="12556" width="10.7109375" style="270" customWidth="1"/>
    <col min="12557" max="12557" width="1.7109375" style="270" customWidth="1"/>
    <col min="12558" max="12558" width="10.7109375" style="270" customWidth="1"/>
    <col min="12559" max="12559" width="1.7109375" style="270" customWidth="1"/>
    <col min="12560" max="12560" width="10.7109375" style="270" customWidth="1"/>
    <col min="12561" max="12561" width="1.7109375" style="270" customWidth="1"/>
    <col min="12562" max="12562" width="9.140625" style="270"/>
    <col min="12563" max="12563" width="8.7109375" style="270" customWidth="1"/>
    <col min="12564" max="12564" width="0" style="270" hidden="1" customWidth="1"/>
    <col min="12565" max="12565" width="5.7109375" style="270" customWidth="1"/>
    <col min="12566" max="12800" width="9.140625" style="270"/>
    <col min="12801" max="12802" width="3.28515625" style="270" customWidth="1"/>
    <col min="12803" max="12803" width="4.7109375" style="270" customWidth="1"/>
    <col min="12804" max="12804" width="4.28515625" style="270" customWidth="1"/>
    <col min="12805" max="12805" width="12.7109375" style="270" customWidth="1"/>
    <col min="12806" max="12806" width="2.7109375" style="270" customWidth="1"/>
    <col min="12807" max="12807" width="7.7109375" style="270" customWidth="1"/>
    <col min="12808" max="12808" width="5.85546875" style="270" customWidth="1"/>
    <col min="12809" max="12809" width="1.7109375" style="270" customWidth="1"/>
    <col min="12810" max="12810" width="10.7109375" style="270" customWidth="1"/>
    <col min="12811" max="12811" width="1.7109375" style="270" customWidth="1"/>
    <col min="12812" max="12812" width="10.7109375" style="270" customWidth="1"/>
    <col min="12813" max="12813" width="1.7109375" style="270" customWidth="1"/>
    <col min="12814" max="12814" width="10.7109375" style="270" customWidth="1"/>
    <col min="12815" max="12815" width="1.7109375" style="270" customWidth="1"/>
    <col min="12816" max="12816" width="10.7109375" style="270" customWidth="1"/>
    <col min="12817" max="12817" width="1.7109375" style="270" customWidth="1"/>
    <col min="12818" max="12818" width="9.140625" style="270"/>
    <col min="12819" max="12819" width="8.7109375" style="270" customWidth="1"/>
    <col min="12820" max="12820" width="0" style="270" hidden="1" customWidth="1"/>
    <col min="12821" max="12821" width="5.7109375" style="270" customWidth="1"/>
    <col min="12822" max="13056" width="9.140625" style="270"/>
    <col min="13057" max="13058" width="3.28515625" style="270" customWidth="1"/>
    <col min="13059" max="13059" width="4.7109375" style="270" customWidth="1"/>
    <col min="13060" max="13060" width="4.28515625" style="270" customWidth="1"/>
    <col min="13061" max="13061" width="12.7109375" style="270" customWidth="1"/>
    <col min="13062" max="13062" width="2.7109375" style="270" customWidth="1"/>
    <col min="13063" max="13063" width="7.7109375" style="270" customWidth="1"/>
    <col min="13064" max="13064" width="5.85546875" style="270" customWidth="1"/>
    <col min="13065" max="13065" width="1.7109375" style="270" customWidth="1"/>
    <col min="13066" max="13066" width="10.7109375" style="270" customWidth="1"/>
    <col min="13067" max="13067" width="1.7109375" style="270" customWidth="1"/>
    <col min="13068" max="13068" width="10.7109375" style="270" customWidth="1"/>
    <col min="13069" max="13069" width="1.7109375" style="270" customWidth="1"/>
    <col min="13070" max="13070" width="10.7109375" style="270" customWidth="1"/>
    <col min="13071" max="13071" width="1.7109375" style="270" customWidth="1"/>
    <col min="13072" max="13072" width="10.7109375" style="270" customWidth="1"/>
    <col min="13073" max="13073" width="1.7109375" style="270" customWidth="1"/>
    <col min="13074" max="13074" width="9.140625" style="270"/>
    <col min="13075" max="13075" width="8.7109375" style="270" customWidth="1"/>
    <col min="13076" max="13076" width="0" style="270" hidden="1" customWidth="1"/>
    <col min="13077" max="13077" width="5.7109375" style="270" customWidth="1"/>
    <col min="13078" max="13312" width="9.140625" style="270"/>
    <col min="13313" max="13314" width="3.28515625" style="270" customWidth="1"/>
    <col min="13315" max="13315" width="4.7109375" style="270" customWidth="1"/>
    <col min="13316" max="13316" width="4.28515625" style="270" customWidth="1"/>
    <col min="13317" max="13317" width="12.7109375" style="270" customWidth="1"/>
    <col min="13318" max="13318" width="2.7109375" style="270" customWidth="1"/>
    <col min="13319" max="13319" width="7.7109375" style="270" customWidth="1"/>
    <col min="13320" max="13320" width="5.85546875" style="270" customWidth="1"/>
    <col min="13321" max="13321" width="1.7109375" style="270" customWidth="1"/>
    <col min="13322" max="13322" width="10.7109375" style="270" customWidth="1"/>
    <col min="13323" max="13323" width="1.7109375" style="270" customWidth="1"/>
    <col min="13324" max="13324" width="10.7109375" style="270" customWidth="1"/>
    <col min="13325" max="13325" width="1.7109375" style="270" customWidth="1"/>
    <col min="13326" max="13326" width="10.7109375" style="270" customWidth="1"/>
    <col min="13327" max="13327" width="1.7109375" style="270" customWidth="1"/>
    <col min="13328" max="13328" width="10.7109375" style="270" customWidth="1"/>
    <col min="13329" max="13329" width="1.7109375" style="270" customWidth="1"/>
    <col min="13330" max="13330" width="9.140625" style="270"/>
    <col min="13331" max="13331" width="8.7109375" style="270" customWidth="1"/>
    <col min="13332" max="13332" width="0" style="270" hidden="1" customWidth="1"/>
    <col min="13333" max="13333" width="5.7109375" style="270" customWidth="1"/>
    <col min="13334" max="13568" width="9.140625" style="270"/>
    <col min="13569" max="13570" width="3.28515625" style="270" customWidth="1"/>
    <col min="13571" max="13571" width="4.7109375" style="270" customWidth="1"/>
    <col min="13572" max="13572" width="4.28515625" style="270" customWidth="1"/>
    <col min="13573" max="13573" width="12.7109375" style="270" customWidth="1"/>
    <col min="13574" max="13574" width="2.7109375" style="270" customWidth="1"/>
    <col min="13575" max="13575" width="7.7109375" style="270" customWidth="1"/>
    <col min="13576" max="13576" width="5.85546875" style="270" customWidth="1"/>
    <col min="13577" max="13577" width="1.7109375" style="270" customWidth="1"/>
    <col min="13578" max="13578" width="10.7109375" style="270" customWidth="1"/>
    <col min="13579" max="13579" width="1.7109375" style="270" customWidth="1"/>
    <col min="13580" max="13580" width="10.7109375" style="270" customWidth="1"/>
    <col min="13581" max="13581" width="1.7109375" style="270" customWidth="1"/>
    <col min="13582" max="13582" width="10.7109375" style="270" customWidth="1"/>
    <col min="13583" max="13583" width="1.7109375" style="270" customWidth="1"/>
    <col min="13584" max="13584" width="10.7109375" style="270" customWidth="1"/>
    <col min="13585" max="13585" width="1.7109375" style="270" customWidth="1"/>
    <col min="13586" max="13586" width="9.140625" style="270"/>
    <col min="13587" max="13587" width="8.7109375" style="270" customWidth="1"/>
    <col min="13588" max="13588" width="0" style="270" hidden="1" customWidth="1"/>
    <col min="13589" max="13589" width="5.7109375" style="270" customWidth="1"/>
    <col min="13590" max="13824" width="9.140625" style="270"/>
    <col min="13825" max="13826" width="3.28515625" style="270" customWidth="1"/>
    <col min="13827" max="13827" width="4.7109375" style="270" customWidth="1"/>
    <col min="13828" max="13828" width="4.28515625" style="270" customWidth="1"/>
    <col min="13829" max="13829" width="12.7109375" style="270" customWidth="1"/>
    <col min="13830" max="13830" width="2.7109375" style="270" customWidth="1"/>
    <col min="13831" max="13831" width="7.7109375" style="270" customWidth="1"/>
    <col min="13832" max="13832" width="5.85546875" style="270" customWidth="1"/>
    <col min="13833" max="13833" width="1.7109375" style="270" customWidth="1"/>
    <col min="13834" max="13834" width="10.7109375" style="270" customWidth="1"/>
    <col min="13835" max="13835" width="1.7109375" style="270" customWidth="1"/>
    <col min="13836" max="13836" width="10.7109375" style="270" customWidth="1"/>
    <col min="13837" max="13837" width="1.7109375" style="270" customWidth="1"/>
    <col min="13838" max="13838" width="10.7109375" style="270" customWidth="1"/>
    <col min="13839" max="13839" width="1.7109375" style="270" customWidth="1"/>
    <col min="13840" max="13840" width="10.7109375" style="270" customWidth="1"/>
    <col min="13841" max="13841" width="1.7109375" style="270" customWidth="1"/>
    <col min="13842" max="13842" width="9.140625" style="270"/>
    <col min="13843" max="13843" width="8.7109375" style="270" customWidth="1"/>
    <col min="13844" max="13844" width="0" style="270" hidden="1" customWidth="1"/>
    <col min="13845" max="13845" width="5.7109375" style="270" customWidth="1"/>
    <col min="13846" max="14080" width="9.140625" style="270"/>
    <col min="14081" max="14082" width="3.28515625" style="270" customWidth="1"/>
    <col min="14083" max="14083" width="4.7109375" style="270" customWidth="1"/>
    <col min="14084" max="14084" width="4.28515625" style="270" customWidth="1"/>
    <col min="14085" max="14085" width="12.7109375" style="270" customWidth="1"/>
    <col min="14086" max="14086" width="2.7109375" style="270" customWidth="1"/>
    <col min="14087" max="14087" width="7.7109375" style="270" customWidth="1"/>
    <col min="14088" max="14088" width="5.85546875" style="270" customWidth="1"/>
    <col min="14089" max="14089" width="1.7109375" style="270" customWidth="1"/>
    <col min="14090" max="14090" width="10.7109375" style="270" customWidth="1"/>
    <col min="14091" max="14091" width="1.7109375" style="270" customWidth="1"/>
    <col min="14092" max="14092" width="10.7109375" style="270" customWidth="1"/>
    <col min="14093" max="14093" width="1.7109375" style="270" customWidth="1"/>
    <col min="14094" max="14094" width="10.7109375" style="270" customWidth="1"/>
    <col min="14095" max="14095" width="1.7109375" style="270" customWidth="1"/>
    <col min="14096" max="14096" width="10.7109375" style="270" customWidth="1"/>
    <col min="14097" max="14097" width="1.7109375" style="270" customWidth="1"/>
    <col min="14098" max="14098" width="9.140625" style="270"/>
    <col min="14099" max="14099" width="8.7109375" style="270" customWidth="1"/>
    <col min="14100" max="14100" width="0" style="270" hidden="1" customWidth="1"/>
    <col min="14101" max="14101" width="5.7109375" style="270" customWidth="1"/>
    <col min="14102" max="14336" width="9.140625" style="270"/>
    <col min="14337" max="14338" width="3.28515625" style="270" customWidth="1"/>
    <col min="14339" max="14339" width="4.7109375" style="270" customWidth="1"/>
    <col min="14340" max="14340" width="4.28515625" style="270" customWidth="1"/>
    <col min="14341" max="14341" width="12.7109375" style="270" customWidth="1"/>
    <col min="14342" max="14342" width="2.7109375" style="270" customWidth="1"/>
    <col min="14343" max="14343" width="7.7109375" style="270" customWidth="1"/>
    <col min="14344" max="14344" width="5.85546875" style="270" customWidth="1"/>
    <col min="14345" max="14345" width="1.7109375" style="270" customWidth="1"/>
    <col min="14346" max="14346" width="10.7109375" style="270" customWidth="1"/>
    <col min="14347" max="14347" width="1.7109375" style="270" customWidth="1"/>
    <col min="14348" max="14348" width="10.7109375" style="270" customWidth="1"/>
    <col min="14349" max="14349" width="1.7109375" style="270" customWidth="1"/>
    <col min="14350" max="14350" width="10.7109375" style="270" customWidth="1"/>
    <col min="14351" max="14351" width="1.7109375" style="270" customWidth="1"/>
    <col min="14352" max="14352" width="10.7109375" style="270" customWidth="1"/>
    <col min="14353" max="14353" width="1.7109375" style="270" customWidth="1"/>
    <col min="14354" max="14354" width="9.140625" style="270"/>
    <col min="14355" max="14355" width="8.7109375" style="270" customWidth="1"/>
    <col min="14356" max="14356" width="0" style="270" hidden="1" customWidth="1"/>
    <col min="14357" max="14357" width="5.7109375" style="270" customWidth="1"/>
    <col min="14358" max="14592" width="9.140625" style="270"/>
    <col min="14593" max="14594" width="3.28515625" style="270" customWidth="1"/>
    <col min="14595" max="14595" width="4.7109375" style="270" customWidth="1"/>
    <col min="14596" max="14596" width="4.28515625" style="270" customWidth="1"/>
    <col min="14597" max="14597" width="12.7109375" style="270" customWidth="1"/>
    <col min="14598" max="14598" width="2.7109375" style="270" customWidth="1"/>
    <col min="14599" max="14599" width="7.7109375" style="270" customWidth="1"/>
    <col min="14600" max="14600" width="5.85546875" style="270" customWidth="1"/>
    <col min="14601" max="14601" width="1.7109375" style="270" customWidth="1"/>
    <col min="14602" max="14602" width="10.7109375" style="270" customWidth="1"/>
    <col min="14603" max="14603" width="1.7109375" style="270" customWidth="1"/>
    <col min="14604" max="14604" width="10.7109375" style="270" customWidth="1"/>
    <col min="14605" max="14605" width="1.7109375" style="270" customWidth="1"/>
    <col min="14606" max="14606" width="10.7109375" style="270" customWidth="1"/>
    <col min="14607" max="14607" width="1.7109375" style="270" customWidth="1"/>
    <col min="14608" max="14608" width="10.7109375" style="270" customWidth="1"/>
    <col min="14609" max="14609" width="1.7109375" style="270" customWidth="1"/>
    <col min="14610" max="14610" width="9.140625" style="270"/>
    <col min="14611" max="14611" width="8.7109375" style="270" customWidth="1"/>
    <col min="14612" max="14612" width="0" style="270" hidden="1" customWidth="1"/>
    <col min="14613" max="14613" width="5.7109375" style="270" customWidth="1"/>
    <col min="14614" max="14848" width="9.140625" style="270"/>
    <col min="14849" max="14850" width="3.28515625" style="270" customWidth="1"/>
    <col min="14851" max="14851" width="4.7109375" style="270" customWidth="1"/>
    <col min="14852" max="14852" width="4.28515625" style="270" customWidth="1"/>
    <col min="14853" max="14853" width="12.7109375" style="270" customWidth="1"/>
    <col min="14854" max="14854" width="2.7109375" style="270" customWidth="1"/>
    <col min="14855" max="14855" width="7.7109375" style="270" customWidth="1"/>
    <col min="14856" max="14856" width="5.85546875" style="270" customWidth="1"/>
    <col min="14857" max="14857" width="1.7109375" style="270" customWidth="1"/>
    <col min="14858" max="14858" width="10.7109375" style="270" customWidth="1"/>
    <col min="14859" max="14859" width="1.7109375" style="270" customWidth="1"/>
    <col min="14860" max="14860" width="10.7109375" style="270" customWidth="1"/>
    <col min="14861" max="14861" width="1.7109375" style="270" customWidth="1"/>
    <col min="14862" max="14862" width="10.7109375" style="270" customWidth="1"/>
    <col min="14863" max="14863" width="1.7109375" style="270" customWidth="1"/>
    <col min="14864" max="14864" width="10.7109375" style="270" customWidth="1"/>
    <col min="14865" max="14865" width="1.7109375" style="270" customWidth="1"/>
    <col min="14866" max="14866" width="9.140625" style="270"/>
    <col min="14867" max="14867" width="8.7109375" style="270" customWidth="1"/>
    <col min="14868" max="14868" width="0" style="270" hidden="1" customWidth="1"/>
    <col min="14869" max="14869" width="5.7109375" style="270" customWidth="1"/>
    <col min="14870" max="15104" width="9.140625" style="270"/>
    <col min="15105" max="15106" width="3.28515625" style="270" customWidth="1"/>
    <col min="15107" max="15107" width="4.7109375" style="270" customWidth="1"/>
    <col min="15108" max="15108" width="4.28515625" style="270" customWidth="1"/>
    <col min="15109" max="15109" width="12.7109375" style="270" customWidth="1"/>
    <col min="15110" max="15110" width="2.7109375" style="270" customWidth="1"/>
    <col min="15111" max="15111" width="7.7109375" style="270" customWidth="1"/>
    <col min="15112" max="15112" width="5.85546875" style="270" customWidth="1"/>
    <col min="15113" max="15113" width="1.7109375" style="270" customWidth="1"/>
    <col min="15114" max="15114" width="10.7109375" style="270" customWidth="1"/>
    <col min="15115" max="15115" width="1.7109375" style="270" customWidth="1"/>
    <col min="15116" max="15116" width="10.7109375" style="270" customWidth="1"/>
    <col min="15117" max="15117" width="1.7109375" style="270" customWidth="1"/>
    <col min="15118" max="15118" width="10.7109375" style="270" customWidth="1"/>
    <col min="15119" max="15119" width="1.7109375" style="270" customWidth="1"/>
    <col min="15120" max="15120" width="10.7109375" style="270" customWidth="1"/>
    <col min="15121" max="15121" width="1.7109375" style="270" customWidth="1"/>
    <col min="15122" max="15122" width="9.140625" style="270"/>
    <col min="15123" max="15123" width="8.7109375" style="270" customWidth="1"/>
    <col min="15124" max="15124" width="0" style="270" hidden="1" customWidth="1"/>
    <col min="15125" max="15125" width="5.7109375" style="270" customWidth="1"/>
    <col min="15126" max="15360" width="9.140625" style="270"/>
    <col min="15361" max="15362" width="3.28515625" style="270" customWidth="1"/>
    <col min="15363" max="15363" width="4.7109375" style="270" customWidth="1"/>
    <col min="15364" max="15364" width="4.28515625" style="270" customWidth="1"/>
    <col min="15365" max="15365" width="12.7109375" style="270" customWidth="1"/>
    <col min="15366" max="15366" width="2.7109375" style="270" customWidth="1"/>
    <col min="15367" max="15367" width="7.7109375" style="270" customWidth="1"/>
    <col min="15368" max="15368" width="5.85546875" style="270" customWidth="1"/>
    <col min="15369" max="15369" width="1.7109375" style="270" customWidth="1"/>
    <col min="15370" max="15370" width="10.7109375" style="270" customWidth="1"/>
    <col min="15371" max="15371" width="1.7109375" style="270" customWidth="1"/>
    <col min="15372" max="15372" width="10.7109375" style="270" customWidth="1"/>
    <col min="15373" max="15373" width="1.7109375" style="270" customWidth="1"/>
    <col min="15374" max="15374" width="10.7109375" style="270" customWidth="1"/>
    <col min="15375" max="15375" width="1.7109375" style="270" customWidth="1"/>
    <col min="15376" max="15376" width="10.7109375" style="270" customWidth="1"/>
    <col min="15377" max="15377" width="1.7109375" style="270" customWidth="1"/>
    <col min="15378" max="15378" width="9.140625" style="270"/>
    <col min="15379" max="15379" width="8.7109375" style="270" customWidth="1"/>
    <col min="15380" max="15380" width="0" style="270" hidden="1" customWidth="1"/>
    <col min="15381" max="15381" width="5.7109375" style="270" customWidth="1"/>
    <col min="15382" max="15616" width="9.140625" style="270"/>
    <col min="15617" max="15618" width="3.28515625" style="270" customWidth="1"/>
    <col min="15619" max="15619" width="4.7109375" style="270" customWidth="1"/>
    <col min="15620" max="15620" width="4.28515625" style="270" customWidth="1"/>
    <col min="15621" max="15621" width="12.7109375" style="270" customWidth="1"/>
    <col min="15622" max="15622" width="2.7109375" style="270" customWidth="1"/>
    <col min="15623" max="15623" width="7.7109375" style="270" customWidth="1"/>
    <col min="15624" max="15624" width="5.85546875" style="270" customWidth="1"/>
    <col min="15625" max="15625" width="1.7109375" style="270" customWidth="1"/>
    <col min="15626" max="15626" width="10.7109375" style="270" customWidth="1"/>
    <col min="15627" max="15627" width="1.7109375" style="270" customWidth="1"/>
    <col min="15628" max="15628" width="10.7109375" style="270" customWidth="1"/>
    <col min="15629" max="15629" width="1.7109375" style="270" customWidth="1"/>
    <col min="15630" max="15630" width="10.7109375" style="270" customWidth="1"/>
    <col min="15631" max="15631" width="1.7109375" style="270" customWidth="1"/>
    <col min="15632" max="15632" width="10.7109375" style="270" customWidth="1"/>
    <col min="15633" max="15633" width="1.7109375" style="270" customWidth="1"/>
    <col min="15634" max="15634" width="9.140625" style="270"/>
    <col min="15635" max="15635" width="8.7109375" style="270" customWidth="1"/>
    <col min="15636" max="15636" width="0" style="270" hidden="1" customWidth="1"/>
    <col min="15637" max="15637" width="5.7109375" style="270" customWidth="1"/>
    <col min="15638" max="15872" width="9.140625" style="270"/>
    <col min="15873" max="15874" width="3.28515625" style="270" customWidth="1"/>
    <col min="15875" max="15875" width="4.7109375" style="270" customWidth="1"/>
    <col min="15876" max="15876" width="4.28515625" style="270" customWidth="1"/>
    <col min="15877" max="15877" width="12.7109375" style="270" customWidth="1"/>
    <col min="15878" max="15878" width="2.7109375" style="270" customWidth="1"/>
    <col min="15879" max="15879" width="7.7109375" style="270" customWidth="1"/>
    <col min="15880" max="15880" width="5.85546875" style="270" customWidth="1"/>
    <col min="15881" max="15881" width="1.7109375" style="270" customWidth="1"/>
    <col min="15882" max="15882" width="10.7109375" style="270" customWidth="1"/>
    <col min="15883" max="15883" width="1.7109375" style="270" customWidth="1"/>
    <col min="15884" max="15884" width="10.7109375" style="270" customWidth="1"/>
    <col min="15885" max="15885" width="1.7109375" style="270" customWidth="1"/>
    <col min="15886" max="15886" width="10.7109375" style="270" customWidth="1"/>
    <col min="15887" max="15887" width="1.7109375" style="270" customWidth="1"/>
    <col min="15888" max="15888" width="10.7109375" style="270" customWidth="1"/>
    <col min="15889" max="15889" width="1.7109375" style="270" customWidth="1"/>
    <col min="15890" max="15890" width="9.140625" style="270"/>
    <col min="15891" max="15891" width="8.7109375" style="270" customWidth="1"/>
    <col min="15892" max="15892" width="0" style="270" hidden="1" customWidth="1"/>
    <col min="15893" max="15893" width="5.7109375" style="270" customWidth="1"/>
    <col min="15894" max="16128" width="9.140625" style="270"/>
    <col min="16129" max="16130" width="3.28515625" style="270" customWidth="1"/>
    <col min="16131" max="16131" width="4.7109375" style="270" customWidth="1"/>
    <col min="16132" max="16132" width="4.28515625" style="270" customWidth="1"/>
    <col min="16133" max="16133" width="12.7109375" style="270" customWidth="1"/>
    <col min="16134" max="16134" width="2.7109375" style="270" customWidth="1"/>
    <col min="16135" max="16135" width="7.7109375" style="270" customWidth="1"/>
    <col min="16136" max="16136" width="5.85546875" style="270" customWidth="1"/>
    <col min="16137" max="16137" width="1.7109375" style="270" customWidth="1"/>
    <col min="16138" max="16138" width="10.7109375" style="270" customWidth="1"/>
    <col min="16139" max="16139" width="1.7109375" style="270" customWidth="1"/>
    <col min="16140" max="16140" width="10.7109375" style="270" customWidth="1"/>
    <col min="16141" max="16141" width="1.7109375" style="270" customWidth="1"/>
    <col min="16142" max="16142" width="10.7109375" style="270" customWidth="1"/>
    <col min="16143" max="16143" width="1.7109375" style="270" customWidth="1"/>
    <col min="16144" max="16144" width="10.7109375" style="270" customWidth="1"/>
    <col min="16145" max="16145" width="1.7109375" style="270" customWidth="1"/>
    <col min="16146" max="16146" width="9.140625" style="270"/>
    <col min="16147" max="16147" width="8.7109375" style="270" customWidth="1"/>
    <col min="16148" max="16148" width="0" style="270" hidden="1" customWidth="1"/>
    <col min="16149" max="16149" width="5.7109375" style="270" customWidth="1"/>
    <col min="16150" max="16384" width="9.140625" style="270"/>
  </cols>
  <sheetData>
    <row r="1" spans="1:20" s="141" customFormat="1" ht="21.75" customHeight="1">
      <c r="A1" s="138">
        <f>'[2]Week SetUp'!$A$6</f>
        <v>0</v>
      </c>
      <c r="B1" s="273"/>
      <c r="I1" s="274"/>
      <c r="J1" s="275"/>
      <c r="K1" s="275"/>
      <c r="L1" s="276"/>
      <c r="M1" s="274"/>
      <c r="N1" s="274" t="s">
        <v>54</v>
      </c>
      <c r="O1" s="274"/>
      <c r="Q1" s="274"/>
    </row>
    <row r="2" spans="1:20" s="149" customFormat="1" ht="33" customHeight="1">
      <c r="A2" s="339"/>
      <c r="B2" s="138" t="str">
        <f>'[1]Week SetUp'!$A$6</f>
        <v>National Open C'ships 2013</v>
      </c>
      <c r="C2" s="273"/>
      <c r="D2" s="141"/>
      <c r="E2" s="141"/>
      <c r="F2" s="141"/>
      <c r="G2" s="141"/>
      <c r="H2" s="141"/>
      <c r="I2" s="141"/>
      <c r="J2" s="274"/>
      <c r="K2" s="141"/>
      <c r="L2" s="340"/>
      <c r="M2" s="341"/>
      <c r="N2" s="148"/>
      <c r="O2" s="147"/>
      <c r="P2" s="147"/>
      <c r="Q2" s="272"/>
    </row>
    <row r="3" spans="1:20" s="154" customFormat="1" ht="17.25" customHeight="1">
      <c r="A3" s="342"/>
      <c r="B3" s="343"/>
      <c r="C3" s="343"/>
      <c r="D3" s="344" t="s">
        <v>55</v>
      </c>
      <c r="E3" s="345"/>
      <c r="F3" s="346"/>
      <c r="G3" s="347"/>
      <c r="H3" s="348"/>
      <c r="I3" s="349"/>
      <c r="J3" s="350"/>
      <c r="K3" s="351"/>
      <c r="L3" s="352"/>
      <c r="M3" s="349"/>
      <c r="N3" s="343"/>
      <c r="O3" s="349"/>
      <c r="P3" s="343"/>
      <c r="Q3" s="353" t="s">
        <v>56</v>
      </c>
    </row>
    <row r="4" spans="1:20" s="161" customFormat="1" ht="11.25" customHeight="1" thickBot="1">
      <c r="A4" s="568"/>
      <c r="B4" s="568"/>
      <c r="C4" s="568"/>
      <c r="D4" s="282"/>
      <c r="E4" s="282"/>
      <c r="F4" s="155">
        <f>'[2]Week SetUp'!$C$10</f>
        <v>0</v>
      </c>
      <c r="G4" s="283"/>
      <c r="H4" s="282"/>
      <c r="I4" s="284"/>
      <c r="J4" s="158">
        <f>'[2]Week SetUp'!$D$10</f>
        <v>0</v>
      </c>
      <c r="K4" s="157"/>
      <c r="L4" s="285">
        <f>'[2]Week SetUp'!$A$12</f>
        <v>0</v>
      </c>
      <c r="M4" s="284"/>
      <c r="N4" s="282"/>
      <c r="O4" s="284"/>
      <c r="P4" s="282"/>
      <c r="Q4" s="160"/>
    </row>
    <row r="5" spans="1:20" s="154" customFormat="1" ht="9">
      <c r="A5" s="286"/>
      <c r="B5" s="287" t="s">
        <v>6</v>
      </c>
      <c r="C5" s="287" t="str">
        <f>IF(OR(F2="Week 3",F2="Masters"),"CP","Rank")</f>
        <v>Rank</v>
      </c>
      <c r="D5" s="287" t="s">
        <v>8</v>
      </c>
      <c r="E5" s="288" t="s">
        <v>9</v>
      </c>
      <c r="F5" s="288" t="s">
        <v>10</v>
      </c>
      <c r="G5" s="288"/>
      <c r="H5" s="288" t="s">
        <v>11</v>
      </c>
      <c r="I5" s="288"/>
      <c r="J5" s="287" t="s">
        <v>12</v>
      </c>
      <c r="K5" s="289"/>
      <c r="L5" s="287" t="s">
        <v>14</v>
      </c>
      <c r="M5" s="289"/>
      <c r="N5" s="287" t="s">
        <v>15</v>
      </c>
      <c r="O5" s="289"/>
      <c r="P5" s="287" t="s">
        <v>49</v>
      </c>
      <c r="Q5" s="290"/>
    </row>
    <row r="6" spans="1:20" s="154" customFormat="1" ht="3.75" customHeight="1" thickBot="1">
      <c r="A6" s="291"/>
      <c r="B6" s="169"/>
      <c r="C6" s="169"/>
      <c r="D6" s="169"/>
      <c r="E6" s="292"/>
      <c r="F6" s="292"/>
      <c r="G6" s="185"/>
      <c r="H6" s="292"/>
      <c r="I6" s="293"/>
      <c r="J6" s="169"/>
      <c r="K6" s="293"/>
      <c r="L6" s="169"/>
      <c r="M6" s="293"/>
      <c r="N6" s="169"/>
      <c r="O6" s="293"/>
      <c r="P6" s="169"/>
      <c r="Q6" s="294"/>
    </row>
    <row r="7" spans="1:20" s="185" customFormat="1" ht="10.5" customHeight="1">
      <c r="A7" s="295">
        <v>1</v>
      </c>
      <c r="B7" s="175">
        <f>IF($D7="","",VLOOKUP($D7,'[2]Boys Do Main Draw Prep'!$A$7:$V$23,20))</f>
        <v>0</v>
      </c>
      <c r="C7" s="175">
        <f>IF($D7="","",VLOOKUP($D7,'[2]Boys Do Main Draw Prep'!$A$7:$V$23,21))</f>
        <v>0</v>
      </c>
      <c r="D7" s="176">
        <v>1</v>
      </c>
      <c r="E7" s="177" t="str">
        <f>UPPER(IF($D7="","",VLOOKUP($D7,'[2]Boys Do Main Draw Prep'!$A$7:$V$23,2)))</f>
        <v>CHUNG</v>
      </c>
      <c r="F7" s="177" t="str">
        <f>IF($D7="","",VLOOKUP($D7,'[2]Boys Do Main Draw Prep'!$A$7:$V$23,3))</f>
        <v>RICHARD</v>
      </c>
      <c r="G7" s="296"/>
      <c r="H7" s="177">
        <f>IF($D7="","",VLOOKUP($D7,'[2]Boys Do Main Draw Prep'!$A$7:$V$23,4))</f>
        <v>0</v>
      </c>
      <c r="I7" s="297"/>
      <c r="J7" s="298"/>
      <c r="K7" s="299"/>
      <c r="L7" s="298"/>
      <c r="M7" s="299"/>
      <c r="N7" s="298"/>
      <c r="O7" s="299"/>
      <c r="P7" s="298"/>
      <c r="Q7" s="181"/>
      <c r="R7" s="184"/>
      <c r="T7" s="186" t="str">
        <f>'[2]SetUp Officials'!P21</f>
        <v>Umpire</v>
      </c>
    </row>
    <row r="8" spans="1:20" s="185" customFormat="1" ht="9.6" customHeight="1">
      <c r="A8" s="300"/>
      <c r="B8" s="188"/>
      <c r="C8" s="188"/>
      <c r="D8" s="188"/>
      <c r="E8" s="177" t="str">
        <f>UPPER(IF($D7="","",VLOOKUP($D7,'[2]Boys Do Main Draw Prep'!$A$7:$V$23,7)))</f>
        <v>LINGO</v>
      </c>
      <c r="F8" s="177" t="str">
        <f>IF($D7="","",VLOOKUP($D7,'[2]Boys Do Main Draw Prep'!$A$7:$V$23,8))</f>
        <v>LEE ANNE</v>
      </c>
      <c r="G8" s="296"/>
      <c r="H8" s="177">
        <f>IF($D7="","",VLOOKUP($D7,'[2]Boys Do Main Draw Prep'!$A$7:$V$23,9))</f>
        <v>0</v>
      </c>
      <c r="I8" s="301"/>
      <c r="J8" s="302" t="str">
        <f>IF(I8="a",E7,IF(I8="b",E9,""))</f>
        <v/>
      </c>
      <c r="K8" s="299"/>
      <c r="L8" s="298"/>
      <c r="M8" s="299"/>
      <c r="N8" s="298"/>
      <c r="O8" s="299"/>
      <c r="P8" s="298"/>
      <c r="Q8" s="181"/>
      <c r="R8" s="184"/>
      <c r="T8" s="193" t="str">
        <f>'[2]SetUp Officials'!P22</f>
        <v/>
      </c>
    </row>
    <row r="9" spans="1:20" s="185" customFormat="1" ht="9.6" customHeight="1">
      <c r="A9" s="300"/>
      <c r="B9" s="188"/>
      <c r="C9" s="188"/>
      <c r="D9" s="188"/>
      <c r="E9" s="298"/>
      <c r="F9" s="298"/>
      <c r="H9" s="298"/>
      <c r="I9" s="303"/>
      <c r="J9" s="304" t="str">
        <f>UPPER(IF(OR(I10="a",I10="as"),E7,IF(OR(I10="b",I10="bs"),E11,)))</f>
        <v>CHUNG</v>
      </c>
      <c r="K9" s="305"/>
      <c r="L9" s="298"/>
      <c r="M9" s="299"/>
      <c r="N9" s="298"/>
      <c r="O9" s="299"/>
      <c r="P9" s="298"/>
      <c r="Q9" s="181"/>
      <c r="R9" s="184"/>
      <c r="T9" s="193" t="str">
        <f>'[2]SetUp Officials'!P23</f>
        <v/>
      </c>
    </row>
    <row r="10" spans="1:20" s="185" customFormat="1" ht="9.6" customHeight="1">
      <c r="A10" s="300"/>
      <c r="B10" s="188"/>
      <c r="C10" s="188"/>
      <c r="D10" s="188"/>
      <c r="E10" s="298"/>
      <c r="F10" s="298"/>
      <c r="H10" s="190"/>
      <c r="I10" s="198" t="s">
        <v>42</v>
      </c>
      <c r="J10" s="306" t="str">
        <f>UPPER(IF(OR(I10="a",I10="as"),E8,IF(OR(I10="b",I10="bs"),E12,)))</f>
        <v>LINGO</v>
      </c>
      <c r="K10" s="307"/>
      <c r="L10" s="298"/>
      <c r="M10" s="299"/>
      <c r="N10" s="298"/>
      <c r="O10" s="299"/>
      <c r="P10" s="298"/>
      <c r="Q10" s="181"/>
      <c r="R10" s="184"/>
      <c r="T10" s="193" t="str">
        <f>'[2]SetUp Officials'!P24</f>
        <v/>
      </c>
    </row>
    <row r="11" spans="1:20" s="185" customFormat="1" ht="9.6" customHeight="1">
      <c r="A11" s="300">
        <v>2</v>
      </c>
      <c r="B11" s="175">
        <f>IF($D11="","",VLOOKUP($D11,'[2]Boys Do Main Draw Prep'!$A$7:$V$23,20))</f>
        <v>0</v>
      </c>
      <c r="C11" s="175">
        <f>IF($D11="","",VLOOKUP($D11,'[2]Boys Do Main Draw Prep'!$A$7:$V$23,21))</f>
        <v>0</v>
      </c>
      <c r="D11" s="176">
        <v>16</v>
      </c>
      <c r="E11" s="175" t="str">
        <f>UPPER(IF($D11="","",VLOOKUP($D11,'[2]Boys Do Main Draw Prep'!$A$7:$V$23,2)))</f>
        <v>BYE</v>
      </c>
      <c r="F11" s="175">
        <f>IF($D11="","",VLOOKUP($D11,'[2]Boys Do Main Draw Prep'!$A$7:$V$23,3))</f>
        <v>0</v>
      </c>
      <c r="G11" s="308"/>
      <c r="H11" s="175">
        <f>IF($D11="","",VLOOKUP($D11,'[2]Boys Do Main Draw Prep'!$A$7:$V$23,4))</f>
        <v>0</v>
      </c>
      <c r="I11" s="309"/>
      <c r="J11" s="298"/>
      <c r="K11" s="310"/>
      <c r="L11" s="311"/>
      <c r="M11" s="305"/>
      <c r="N11" s="298"/>
      <c r="O11" s="299"/>
      <c r="P11" s="298"/>
      <c r="Q11" s="181"/>
      <c r="R11" s="184"/>
      <c r="T11" s="193" t="str">
        <f>'[2]SetUp Officials'!P25</f>
        <v/>
      </c>
    </row>
    <row r="12" spans="1:20" s="185" customFormat="1" ht="9.6" customHeight="1">
      <c r="A12" s="300"/>
      <c r="B12" s="188"/>
      <c r="C12" s="188"/>
      <c r="D12" s="188"/>
      <c r="E12" s="175" t="str">
        <f>UPPER(IF($D11="","",VLOOKUP($D11,'[2]Boys Do Main Draw Prep'!$A$7:$V$23,7)))</f>
        <v>BYE</v>
      </c>
      <c r="F12" s="175">
        <f>IF($D11="","",VLOOKUP($D11,'[2]Boys Do Main Draw Prep'!$A$7:$V$23,8))</f>
        <v>0</v>
      </c>
      <c r="G12" s="308"/>
      <c r="H12" s="175">
        <f>IF($D11="","",VLOOKUP($D11,'[2]Boys Do Main Draw Prep'!$A$7:$V$23,9))</f>
        <v>0</v>
      </c>
      <c r="I12" s="301"/>
      <c r="J12" s="298"/>
      <c r="K12" s="310"/>
      <c r="L12" s="312"/>
      <c r="M12" s="313"/>
      <c r="N12" s="298"/>
      <c r="O12" s="299"/>
      <c r="P12" s="298"/>
      <c r="Q12" s="181"/>
      <c r="R12" s="184"/>
      <c r="T12" s="193" t="str">
        <f>'[2]SetUp Officials'!P26</f>
        <v/>
      </c>
    </row>
    <row r="13" spans="1:20" s="185" customFormat="1" ht="9.6" customHeight="1">
      <c r="A13" s="300"/>
      <c r="B13" s="188"/>
      <c r="C13" s="188"/>
      <c r="D13" s="196"/>
      <c r="E13" s="298"/>
      <c r="F13" s="298"/>
      <c r="H13" s="298"/>
      <c r="I13" s="314"/>
      <c r="J13" s="298"/>
      <c r="K13" s="303"/>
      <c r="L13" s="304" t="str">
        <f>UPPER(IF(OR(K14="a",K14="as"),J9,IF(OR(K14="b",K14="bs"),J17,)))</f>
        <v/>
      </c>
      <c r="M13" s="299"/>
      <c r="N13" s="298"/>
      <c r="O13" s="299"/>
      <c r="P13" s="298"/>
      <c r="Q13" s="181"/>
      <c r="R13" s="184"/>
      <c r="T13" s="193" t="str">
        <f>'[2]SetUp Officials'!P27</f>
        <v/>
      </c>
    </row>
    <row r="14" spans="1:20" s="185" customFormat="1" ht="9.6" customHeight="1">
      <c r="A14" s="300"/>
      <c r="B14" s="188"/>
      <c r="C14" s="188"/>
      <c r="D14" s="196"/>
      <c r="E14" s="298"/>
      <c r="F14" s="298"/>
      <c r="H14" s="298"/>
      <c r="I14" s="314"/>
      <c r="J14" s="190"/>
      <c r="K14" s="198"/>
      <c r="L14" s="306" t="str">
        <f>UPPER(IF(OR(K14="a",K14="as"),J10,IF(OR(K14="b",K14="bs"),J18,)))</f>
        <v/>
      </c>
      <c r="M14" s="307"/>
      <c r="N14" s="298"/>
      <c r="O14" s="299"/>
      <c r="P14" s="298"/>
      <c r="Q14" s="181"/>
      <c r="R14" s="184"/>
      <c r="T14" s="193" t="str">
        <f>'[2]SetUp Officials'!P28</f>
        <v/>
      </c>
    </row>
    <row r="15" spans="1:20" s="185" customFormat="1" ht="9.6" customHeight="1">
      <c r="A15" s="300">
        <v>3</v>
      </c>
      <c r="B15" s="175">
        <f>IF($D15="","",VLOOKUP($D15,'[2]Boys Do Main Draw Prep'!$A$7:$V$23,20))</f>
        <v>0</v>
      </c>
      <c r="C15" s="175">
        <f>IF($D15="","",VLOOKUP($D15,'[2]Boys Do Main Draw Prep'!$A$7:$V$23,21))</f>
        <v>0</v>
      </c>
      <c r="D15" s="176">
        <v>11</v>
      </c>
      <c r="E15" s="175" t="str">
        <f>UPPER(IF($D15="","",VLOOKUP($D15,'[2]Boys Do Main Draw Prep'!$A$7:$V$23,2)))</f>
        <v>JACKMAN</v>
      </c>
      <c r="F15" s="175" t="str">
        <f>IF($D15="","",VLOOKUP($D15,'[2]Boys Do Main Draw Prep'!$A$7:$V$23,3))</f>
        <v>MARC</v>
      </c>
      <c r="G15" s="308"/>
      <c r="H15" s="175">
        <f>IF($D15="","",VLOOKUP($D15,'[2]Boys Do Main Draw Prep'!$A$7:$V$23,4))</f>
        <v>0</v>
      </c>
      <c r="I15" s="297"/>
      <c r="J15" s="298"/>
      <c r="K15" s="310"/>
      <c r="L15" s="298"/>
      <c r="M15" s="310"/>
      <c r="N15" s="311"/>
      <c r="O15" s="299"/>
      <c r="P15" s="298"/>
      <c r="Q15" s="181"/>
      <c r="R15" s="184"/>
      <c r="T15" s="193" t="str">
        <f>'[2]SetUp Officials'!P29</f>
        <v/>
      </c>
    </row>
    <row r="16" spans="1:20" s="185" customFormat="1" ht="9.6" customHeight="1" thickBot="1">
      <c r="A16" s="300"/>
      <c r="B16" s="188"/>
      <c r="C16" s="188"/>
      <c r="D16" s="188"/>
      <c r="E16" s="175" t="str">
        <f>UPPER(IF($D15="","",VLOOKUP($D15,'[2]Boys Do Main Draw Prep'!$A$7:$V$23,7)))</f>
        <v>JACKMAN</v>
      </c>
      <c r="F16" s="175" t="str">
        <f>IF($D15="","",VLOOKUP($D15,'[2]Boys Do Main Draw Prep'!$A$7:$V$23,8))</f>
        <v>SHARDELLE</v>
      </c>
      <c r="G16" s="308"/>
      <c r="H16" s="175">
        <f>IF($D15="","",VLOOKUP($D15,'[2]Boys Do Main Draw Prep'!$A$7:$V$23,9))</f>
        <v>0</v>
      </c>
      <c r="I16" s="301"/>
      <c r="J16" s="302" t="str">
        <f>IF(I16="a",E15,IF(I16="b",E17,""))</f>
        <v/>
      </c>
      <c r="K16" s="310"/>
      <c r="L16" s="298"/>
      <c r="M16" s="310"/>
      <c r="N16" s="298"/>
      <c r="O16" s="299"/>
      <c r="P16" s="298"/>
      <c r="Q16" s="181"/>
      <c r="R16" s="184"/>
      <c r="T16" s="208" t="str">
        <f>'[2]SetUp Officials'!P30</f>
        <v>None</v>
      </c>
    </row>
    <row r="17" spans="1:18" s="185" customFormat="1" ht="9.6" customHeight="1">
      <c r="A17" s="300"/>
      <c r="B17" s="188"/>
      <c r="C17" s="188"/>
      <c r="D17" s="196"/>
      <c r="E17" s="298"/>
      <c r="F17" s="298"/>
      <c r="H17" s="298"/>
      <c r="I17" s="303"/>
      <c r="J17" s="304" t="str">
        <f>UPPER(IF(OR(I18="a",I18="as"),E15,IF(OR(I18="b",I18="bs"),E19,)))</f>
        <v/>
      </c>
      <c r="K17" s="315"/>
      <c r="L17" s="298"/>
      <c r="M17" s="310"/>
      <c r="N17" s="298"/>
      <c r="O17" s="299"/>
      <c r="P17" s="298"/>
      <c r="Q17" s="181"/>
      <c r="R17" s="184"/>
    </row>
    <row r="18" spans="1:18" s="185" customFormat="1" ht="9.6" customHeight="1">
      <c r="A18" s="300"/>
      <c r="B18" s="188"/>
      <c r="C18" s="188"/>
      <c r="D18" s="196"/>
      <c r="E18" s="298"/>
      <c r="F18" s="298"/>
      <c r="H18" s="190"/>
      <c r="I18" s="198"/>
      <c r="J18" s="306" t="str">
        <f>UPPER(IF(OR(I18="a",I18="as"),E16,IF(OR(I18="b",I18="bs"),E20,)))</f>
        <v/>
      </c>
      <c r="K18" s="301"/>
      <c r="L18" s="298"/>
      <c r="M18" s="310"/>
      <c r="N18" s="298"/>
      <c r="O18" s="299"/>
      <c r="P18" s="298"/>
      <c r="Q18" s="181"/>
      <c r="R18" s="184"/>
    </row>
    <row r="19" spans="1:18" s="185" customFormat="1" ht="9.6" customHeight="1">
      <c r="A19" s="300">
        <v>4</v>
      </c>
      <c r="B19" s="175">
        <f>IF($D19="","",VLOOKUP($D19,'[2]Boys Do Main Draw Prep'!$A$7:$V$23,20))</f>
        <v>0</v>
      </c>
      <c r="C19" s="175">
        <f>IF($D19="","",VLOOKUP($D19,'[2]Boys Do Main Draw Prep'!$A$7:$V$23,21))</f>
        <v>0</v>
      </c>
      <c r="D19" s="176">
        <v>5</v>
      </c>
      <c r="E19" s="175" t="str">
        <f>UPPER(IF($D19="","",VLOOKUP($D19,'[2]Boys Do Main Draw Prep'!$A$7:$V$23,2)))</f>
        <v>KING</v>
      </c>
      <c r="F19" s="175" t="str">
        <f>IF($D19="","",VLOOKUP($D19,'[2]Boys Do Main Draw Prep'!$A$7:$V$23,3))</f>
        <v>BRENT</v>
      </c>
      <c r="G19" s="308"/>
      <c r="H19" s="175">
        <f>IF($D19="","",VLOOKUP($D19,'[2]Boys Do Main Draw Prep'!$A$7:$V$23,4))</f>
        <v>0</v>
      </c>
      <c r="I19" s="309"/>
      <c r="J19" s="298"/>
      <c r="K19" s="299"/>
      <c r="L19" s="311"/>
      <c r="M19" s="315"/>
      <c r="N19" s="298"/>
      <c r="O19" s="299"/>
      <c r="P19" s="298"/>
      <c r="Q19" s="181"/>
      <c r="R19" s="184"/>
    </row>
    <row r="20" spans="1:18" s="185" customFormat="1" ht="9.6" customHeight="1">
      <c r="A20" s="300"/>
      <c r="B20" s="188"/>
      <c r="C20" s="188"/>
      <c r="D20" s="188"/>
      <c r="E20" s="175" t="str">
        <f>UPPER(IF($D19="","",VLOOKUP($D19,'[2]Boys Do Main Draw Prep'!$A$7:$V$23,7)))</f>
        <v>MOHAMMED</v>
      </c>
      <c r="F20" s="175" t="str">
        <f>IF($D19="","",VLOOKUP($D19,'[2]Boys Do Main Draw Prep'!$A$7:$V$23,8))</f>
        <v>RHONDA</v>
      </c>
      <c r="G20" s="308"/>
      <c r="H20" s="175">
        <f>IF($D19="","",VLOOKUP($D19,'[2]Boys Do Main Draw Prep'!$A$7:$V$23,9))</f>
        <v>0</v>
      </c>
      <c r="I20" s="301"/>
      <c r="J20" s="298"/>
      <c r="K20" s="299"/>
      <c r="L20" s="312"/>
      <c r="M20" s="316"/>
      <c r="N20" s="298"/>
      <c r="O20" s="299"/>
      <c r="P20" s="298"/>
      <c r="Q20" s="181"/>
      <c r="R20" s="184"/>
    </row>
    <row r="21" spans="1:18" s="185" customFormat="1" ht="9.6" customHeight="1">
      <c r="A21" s="300"/>
      <c r="B21" s="188"/>
      <c r="C21" s="188"/>
      <c r="D21" s="188"/>
      <c r="E21" s="298"/>
      <c r="F21" s="298"/>
      <c r="H21" s="298"/>
      <c r="I21" s="314"/>
      <c r="J21" s="298"/>
      <c r="K21" s="299"/>
      <c r="L21" s="298"/>
      <c r="M21" s="303"/>
      <c r="N21" s="304" t="str">
        <f>UPPER(IF(OR(M22="a",M22="as"),L13,IF(OR(M22="b",M22="bs"),L29,)))</f>
        <v/>
      </c>
      <c r="O21" s="299"/>
      <c r="P21" s="298"/>
      <c r="Q21" s="181"/>
      <c r="R21" s="184"/>
    </row>
    <row r="22" spans="1:18" s="185" customFormat="1" ht="9.6" customHeight="1">
      <c r="A22" s="300"/>
      <c r="B22" s="188"/>
      <c r="C22" s="188"/>
      <c r="D22" s="188"/>
      <c r="E22" s="298"/>
      <c r="F22" s="298"/>
      <c r="H22" s="298"/>
      <c r="I22" s="314"/>
      <c r="J22" s="298"/>
      <c r="K22" s="299"/>
      <c r="L22" s="190"/>
      <c r="M22" s="198"/>
      <c r="N22" s="306" t="str">
        <f>UPPER(IF(OR(M22="a",M22="as"),L14,IF(OR(M22="b",M22="bs"),L30,)))</f>
        <v/>
      </c>
      <c r="O22" s="307"/>
      <c r="P22" s="298"/>
      <c r="Q22" s="181"/>
      <c r="R22" s="184"/>
    </row>
    <row r="23" spans="1:18" s="185" customFormat="1" ht="9.6" customHeight="1">
      <c r="A23" s="295">
        <v>5</v>
      </c>
      <c r="B23" s="175">
        <f>IF($D23="","",VLOOKUP($D23,'[2]Boys Do Main Draw Prep'!$A$7:$V$23,20))</f>
        <v>0</v>
      </c>
      <c r="C23" s="175">
        <f>IF($D23="","",VLOOKUP($D23,'[2]Boys Do Main Draw Prep'!$A$7:$V$23,21))</f>
        <v>0</v>
      </c>
      <c r="D23" s="176">
        <v>4</v>
      </c>
      <c r="E23" s="177" t="str">
        <f>UPPER(IF($D23="","",VLOOKUP($D23,'[2]Boys Do Main Draw Prep'!$A$7:$V$23,2)))</f>
        <v>VALENTINE</v>
      </c>
      <c r="F23" s="177" t="str">
        <f>IF($D23="","",VLOOKUP($D23,'[2]Boys Do Main Draw Prep'!$A$7:$V$23,3))</f>
        <v>KRISTYAN</v>
      </c>
      <c r="G23" s="296"/>
      <c r="H23" s="177">
        <f>IF($D23="","",VLOOKUP($D23,'[2]Boys Do Main Draw Prep'!$A$7:$V$23,4))</f>
        <v>0</v>
      </c>
      <c r="I23" s="297"/>
      <c r="J23" s="298"/>
      <c r="K23" s="299"/>
      <c r="L23" s="298"/>
      <c r="M23" s="310"/>
      <c r="N23" s="298"/>
      <c r="O23" s="310"/>
      <c r="P23" s="298"/>
      <c r="Q23" s="181"/>
      <c r="R23" s="184"/>
    </row>
    <row r="24" spans="1:18" s="185" customFormat="1" ht="9.6" customHeight="1">
      <c r="A24" s="300"/>
      <c r="B24" s="188"/>
      <c r="C24" s="188"/>
      <c r="D24" s="188"/>
      <c r="E24" s="177" t="str">
        <f>UPPER(IF($D23="","",VLOOKUP($D23,'[2]Boys Do Main Draw Prep'!$A$7:$V$23,7)))</f>
        <v>SELLIER</v>
      </c>
      <c r="F24" s="177" t="str">
        <f>IF($D23="","",VLOOKUP($D23,'[2]Boys Do Main Draw Prep'!$A$7:$V$23,8))</f>
        <v>TREVINE</v>
      </c>
      <c r="G24" s="296"/>
      <c r="H24" s="177">
        <f>IF($D23="","",VLOOKUP($D23,'[2]Boys Do Main Draw Prep'!$A$7:$V$23,9))</f>
        <v>0</v>
      </c>
      <c r="I24" s="301"/>
      <c r="J24" s="302" t="str">
        <f>IF(I24="a",E23,IF(I24="b",E25,""))</f>
        <v/>
      </c>
      <c r="K24" s="299"/>
      <c r="L24" s="298"/>
      <c r="M24" s="310"/>
      <c r="N24" s="298"/>
      <c r="O24" s="310"/>
      <c r="P24" s="298"/>
      <c r="Q24" s="181"/>
      <c r="R24" s="184"/>
    </row>
    <row r="25" spans="1:18" s="185" customFormat="1" ht="9.6" customHeight="1">
      <c r="A25" s="300"/>
      <c r="B25" s="188"/>
      <c r="C25" s="188"/>
      <c r="D25" s="188"/>
      <c r="E25" s="298"/>
      <c r="F25" s="298"/>
      <c r="H25" s="298"/>
      <c r="I25" s="303"/>
      <c r="J25" s="304" t="str">
        <f>UPPER(IF(OR(I26="a",I26="as"),E23,IF(OR(I26="b",I26="bs"),E27,)))</f>
        <v/>
      </c>
      <c r="K25" s="305"/>
      <c r="L25" s="298"/>
      <c r="M25" s="310"/>
      <c r="N25" s="298"/>
      <c r="O25" s="310"/>
      <c r="P25" s="298"/>
      <c r="Q25" s="181"/>
      <c r="R25" s="184"/>
    </row>
    <row r="26" spans="1:18" s="185" customFormat="1" ht="9.6" customHeight="1">
      <c r="A26" s="300"/>
      <c r="B26" s="188"/>
      <c r="C26" s="188"/>
      <c r="D26" s="188"/>
      <c r="E26" s="298"/>
      <c r="F26" s="298"/>
      <c r="H26" s="190"/>
      <c r="I26" s="198"/>
      <c r="J26" s="306" t="str">
        <f>UPPER(IF(OR(I26="a",I26="as"),E24,IF(OR(I26="b",I26="bs"),E28,)))</f>
        <v/>
      </c>
      <c r="K26" s="307"/>
      <c r="L26" s="298"/>
      <c r="M26" s="310"/>
      <c r="N26" s="298"/>
      <c r="O26" s="310"/>
      <c r="P26" s="298"/>
      <c r="Q26" s="181"/>
      <c r="R26" s="184"/>
    </row>
    <row r="27" spans="1:18" s="185" customFormat="1" ht="9.6" customHeight="1">
      <c r="A27" s="300">
        <v>6</v>
      </c>
      <c r="B27" s="175">
        <f>IF($D27="","",VLOOKUP($D27,'[2]Boys Do Main Draw Prep'!$A$7:$V$23,20))</f>
        <v>0</v>
      </c>
      <c r="C27" s="175">
        <f>IF($D27="","",VLOOKUP($D27,'[2]Boys Do Main Draw Prep'!$A$7:$V$23,21))</f>
        <v>0</v>
      </c>
      <c r="D27" s="176">
        <v>15</v>
      </c>
      <c r="E27" s="175" t="str">
        <f>UPPER(IF($D27="","",VLOOKUP($D27,'[2]Boys Do Main Draw Prep'!$A$7:$V$23,2)))</f>
        <v>EL-SEIKH</v>
      </c>
      <c r="F27" s="175" t="str">
        <f>IF($D27="","",VLOOKUP($D27,'[2]Boys Do Main Draw Prep'!$A$7:$V$23,3))</f>
        <v>TASHARI</v>
      </c>
      <c r="G27" s="308"/>
      <c r="H27" s="175">
        <f>IF($D27="","",VLOOKUP($D27,'[2]Boys Do Main Draw Prep'!$A$7:$V$23,4))</f>
        <v>0</v>
      </c>
      <c r="I27" s="309"/>
      <c r="J27" s="298"/>
      <c r="K27" s="310"/>
      <c r="L27" s="311"/>
      <c r="M27" s="315"/>
      <c r="N27" s="298"/>
      <c r="O27" s="310"/>
      <c r="P27" s="298"/>
      <c r="Q27" s="181"/>
      <c r="R27" s="184"/>
    </row>
    <row r="28" spans="1:18" s="185" customFormat="1" ht="9.6" customHeight="1">
      <c r="A28" s="300"/>
      <c r="B28" s="188"/>
      <c r="C28" s="188"/>
      <c r="D28" s="188"/>
      <c r="E28" s="175" t="str">
        <f>UPPER(IF($D27="","",VLOOKUP($D27,'[2]Boys Do Main Draw Prep'!$A$7:$V$23,7)))</f>
        <v>SNIJDERS</v>
      </c>
      <c r="F28" s="175" t="str">
        <f>IF($D27="","",VLOOKUP($D27,'[2]Boys Do Main Draw Prep'!$A$7:$V$23,8))</f>
        <v>LEONTIEN</v>
      </c>
      <c r="G28" s="308"/>
      <c r="H28" s="175">
        <f>IF($D27="","",VLOOKUP($D27,'[2]Boys Do Main Draw Prep'!$A$7:$V$23,9))</f>
        <v>0</v>
      </c>
      <c r="I28" s="301"/>
      <c r="J28" s="298"/>
      <c r="K28" s="310"/>
      <c r="L28" s="312"/>
      <c r="M28" s="316"/>
      <c r="N28" s="298"/>
      <c r="O28" s="310"/>
      <c r="P28" s="298"/>
      <c r="Q28" s="181"/>
      <c r="R28" s="184"/>
    </row>
    <row r="29" spans="1:18" s="185" customFormat="1" ht="9.6" customHeight="1">
      <c r="A29" s="300"/>
      <c r="B29" s="188"/>
      <c r="C29" s="188"/>
      <c r="D29" s="196"/>
      <c r="E29" s="298"/>
      <c r="F29" s="298"/>
      <c r="H29" s="298"/>
      <c r="I29" s="314"/>
      <c r="J29" s="298"/>
      <c r="K29" s="303"/>
      <c r="L29" s="304" t="str">
        <f>UPPER(IF(OR(K30="a",K30="as"),J25,IF(OR(K30="b",K30="bs"),J33,)))</f>
        <v/>
      </c>
      <c r="M29" s="310"/>
      <c r="N29" s="298"/>
      <c r="O29" s="310"/>
      <c r="P29" s="298"/>
      <c r="Q29" s="181"/>
      <c r="R29" s="184"/>
    </row>
    <row r="30" spans="1:18" s="185" customFormat="1" ht="9.6" customHeight="1">
      <c r="A30" s="300"/>
      <c r="B30" s="188"/>
      <c r="C30" s="188"/>
      <c r="D30" s="196"/>
      <c r="E30" s="298"/>
      <c r="F30" s="298"/>
      <c r="H30" s="298"/>
      <c r="I30" s="314"/>
      <c r="J30" s="190"/>
      <c r="K30" s="198"/>
      <c r="L30" s="306" t="str">
        <f>UPPER(IF(OR(K30="a",K30="as"),J26,IF(OR(K30="b",K30="bs"),J34,)))</f>
        <v/>
      </c>
      <c r="M30" s="301"/>
      <c r="N30" s="298"/>
      <c r="O30" s="310"/>
      <c r="P30" s="298"/>
      <c r="Q30" s="181"/>
      <c r="R30" s="184"/>
    </row>
    <row r="31" spans="1:18" s="185" customFormat="1" ht="9.6" customHeight="1">
      <c r="A31" s="300">
        <v>7</v>
      </c>
      <c r="B31" s="175">
        <f>IF($D31="","",VLOOKUP($D31,'[2]Boys Do Main Draw Prep'!$A$7:$V$23,20))</f>
        <v>0</v>
      </c>
      <c r="C31" s="175">
        <f>IF($D31="","",VLOOKUP($D31,'[2]Boys Do Main Draw Prep'!$A$7:$V$23,21))</f>
        <v>0</v>
      </c>
      <c r="D31" s="176">
        <v>12</v>
      </c>
      <c r="E31" s="175" t="str">
        <f>UPPER(IF($D31="","",VLOOKUP($D31,'[2]Boys Do Main Draw Prep'!$A$7:$V$23,2)))</f>
        <v>WARD</v>
      </c>
      <c r="F31" s="175" t="str">
        <f>IF($D31="","",VLOOKUP($D31,'[2]Boys Do Main Draw Prep'!$A$7:$V$23,3))</f>
        <v>KHERAN</v>
      </c>
      <c r="G31" s="308"/>
      <c r="H31" s="175">
        <f>IF($D31="","",VLOOKUP($D31,'[2]Boys Do Main Draw Prep'!$A$7:$V$23,4))</f>
        <v>0</v>
      </c>
      <c r="I31" s="297"/>
      <c r="J31" s="298"/>
      <c r="K31" s="310"/>
      <c r="L31" s="298"/>
      <c r="M31" s="299"/>
      <c r="N31" s="311"/>
      <c r="O31" s="310"/>
      <c r="P31" s="298"/>
      <c r="Q31" s="181"/>
      <c r="R31" s="184"/>
    </row>
    <row r="32" spans="1:18" s="185" customFormat="1" ht="9.6" customHeight="1">
      <c r="A32" s="300"/>
      <c r="B32" s="188"/>
      <c r="C32" s="188"/>
      <c r="D32" s="188"/>
      <c r="E32" s="175" t="str">
        <f>UPPER(IF($D31="","",VLOOKUP($D31,'[2]Boys Do Main Draw Prep'!$A$7:$V$23,7)))</f>
        <v>MARAJ</v>
      </c>
      <c r="F32" s="175" t="str">
        <f>IF($D31="","",VLOOKUP($D31,'[2]Boys Do Main Draw Prep'!$A$7:$V$23,8))</f>
        <v>NALINI</v>
      </c>
      <c r="G32" s="308"/>
      <c r="H32" s="175">
        <f>IF($D31="","",VLOOKUP($D31,'[2]Boys Do Main Draw Prep'!$A$7:$V$23,9))</f>
        <v>0</v>
      </c>
      <c r="I32" s="301"/>
      <c r="J32" s="302" t="str">
        <f>IF(I32="a",E31,IF(I32="b",E33,""))</f>
        <v/>
      </c>
      <c r="K32" s="310"/>
      <c r="L32" s="298"/>
      <c r="M32" s="299"/>
      <c r="N32" s="298"/>
      <c r="O32" s="310"/>
      <c r="P32" s="298"/>
      <c r="Q32" s="181"/>
      <c r="R32" s="184"/>
    </row>
    <row r="33" spans="1:18" s="185" customFormat="1" ht="9.6" customHeight="1">
      <c r="A33" s="300"/>
      <c r="B33" s="188"/>
      <c r="C33" s="188"/>
      <c r="D33" s="196"/>
      <c r="E33" s="298"/>
      <c r="F33" s="298"/>
      <c r="H33" s="298"/>
      <c r="I33" s="303"/>
      <c r="J33" s="304" t="str">
        <f>UPPER(IF(OR(I34="a",I34="as"),E31,IF(OR(I34="b",I34="bs"),E35,)))</f>
        <v/>
      </c>
      <c r="K33" s="315"/>
      <c r="L33" s="298"/>
      <c r="M33" s="299"/>
      <c r="N33" s="298"/>
      <c r="O33" s="310"/>
      <c r="P33" s="298"/>
      <c r="Q33" s="181"/>
      <c r="R33" s="184"/>
    </row>
    <row r="34" spans="1:18" s="185" customFormat="1" ht="9.6" customHeight="1">
      <c r="A34" s="300"/>
      <c r="B34" s="188"/>
      <c r="C34" s="188"/>
      <c r="D34" s="196"/>
      <c r="E34" s="298"/>
      <c r="F34" s="298"/>
      <c r="H34" s="190"/>
      <c r="I34" s="198"/>
      <c r="J34" s="306" t="str">
        <f>UPPER(IF(OR(I34="a",I34="as"),E32,IF(OR(I34="b",I34="bs"),E36,)))</f>
        <v/>
      </c>
      <c r="K34" s="301"/>
      <c r="L34" s="298"/>
      <c r="M34" s="299"/>
      <c r="N34" s="298"/>
      <c r="O34" s="310"/>
      <c r="P34" s="298"/>
      <c r="Q34" s="181"/>
      <c r="R34" s="184"/>
    </row>
    <row r="35" spans="1:18" s="185" customFormat="1" ht="9.6" customHeight="1">
      <c r="A35" s="300">
        <v>8</v>
      </c>
      <c r="B35" s="175">
        <f>IF($D35="","",VLOOKUP($D35,'[2]Boys Do Main Draw Prep'!$A$7:$V$23,20))</f>
        <v>0</v>
      </c>
      <c r="C35" s="175">
        <f>IF($D35="","",VLOOKUP($D35,'[2]Boys Do Main Draw Prep'!$A$7:$V$23,21))</f>
        <v>0</v>
      </c>
      <c r="D35" s="176">
        <v>10</v>
      </c>
      <c r="E35" s="175" t="str">
        <f>UPPER(IF($D35="","",VLOOKUP($D35,'[2]Boys Do Main Draw Prep'!$A$7:$V$23,2)))</f>
        <v>ABRAHAM</v>
      </c>
      <c r="F35" s="175" t="str">
        <f>IF($D35="","",VLOOKUP($D35,'[2]Boys Do Main Draw Prep'!$A$7:$V$23,3))</f>
        <v>JOSHUA</v>
      </c>
      <c r="G35" s="308"/>
      <c r="H35" s="175">
        <f>IF($D35="","",VLOOKUP($D35,'[2]Boys Do Main Draw Prep'!$A$7:$V$23,4))</f>
        <v>0</v>
      </c>
      <c r="I35" s="309"/>
      <c r="J35" s="298"/>
      <c r="K35" s="299"/>
      <c r="L35" s="311"/>
      <c r="M35" s="305"/>
      <c r="N35" s="298"/>
      <c r="O35" s="310"/>
      <c r="P35" s="298"/>
      <c r="Q35" s="181"/>
      <c r="R35" s="184"/>
    </row>
    <row r="36" spans="1:18" s="185" customFormat="1" ht="9.6" customHeight="1">
      <c r="A36" s="300"/>
      <c r="B36" s="188"/>
      <c r="C36" s="188"/>
      <c r="D36" s="188"/>
      <c r="E36" s="175" t="str">
        <f>UPPER(IF($D35="","",VLOOKUP($D35,'[2]Boys Do Main Draw Prep'!$A$7:$V$23,7)))</f>
        <v>DEVENISH</v>
      </c>
      <c r="F36" s="175" t="str">
        <f>IF($D35="","",VLOOKUP($D35,'[2]Boys Do Main Draw Prep'!$A$7:$V$23,8))</f>
        <v>DANIELLE</v>
      </c>
      <c r="G36" s="308"/>
      <c r="H36" s="175">
        <f>IF($D35="","",VLOOKUP($D35,'[2]Boys Do Main Draw Prep'!$A$7:$V$23,9))</f>
        <v>0</v>
      </c>
      <c r="I36" s="301"/>
      <c r="J36" s="298"/>
      <c r="K36" s="299"/>
      <c r="L36" s="312"/>
      <c r="M36" s="313"/>
      <c r="N36" s="298"/>
      <c r="O36" s="310"/>
      <c r="P36" s="298"/>
      <c r="Q36" s="181"/>
      <c r="R36" s="184"/>
    </row>
    <row r="37" spans="1:18" s="185" customFormat="1" ht="9.6" customHeight="1">
      <c r="A37" s="300"/>
      <c r="B37" s="188"/>
      <c r="C37" s="188"/>
      <c r="D37" s="196"/>
      <c r="E37" s="298"/>
      <c r="F37" s="298"/>
      <c r="H37" s="298"/>
      <c r="I37" s="314"/>
      <c r="J37" s="298"/>
      <c r="K37" s="299"/>
      <c r="L37" s="298"/>
      <c r="M37" s="299"/>
      <c r="N37" s="299"/>
      <c r="O37" s="303"/>
      <c r="P37" s="304" t="str">
        <f>UPPER(IF(OR(O38="a",O38="as"),N21,IF(OR(O38="b",O38="bs"),N53,)))</f>
        <v/>
      </c>
      <c r="Q37" s="317"/>
      <c r="R37" s="184"/>
    </row>
    <row r="38" spans="1:18" s="185" customFormat="1" ht="9.6" customHeight="1">
      <c r="A38" s="300"/>
      <c r="B38" s="188"/>
      <c r="C38" s="188"/>
      <c r="D38" s="196"/>
      <c r="E38" s="298"/>
      <c r="F38" s="298"/>
      <c r="H38" s="298"/>
      <c r="I38" s="314"/>
      <c r="J38" s="298"/>
      <c r="K38" s="299"/>
      <c r="L38" s="298"/>
      <c r="M38" s="299"/>
      <c r="N38" s="190"/>
      <c r="O38" s="198"/>
      <c r="P38" s="306" t="str">
        <f>UPPER(IF(OR(O38="a",O38="as"),N22,IF(OR(O38="b",O38="bs"),N54,)))</f>
        <v/>
      </c>
      <c r="Q38" s="318"/>
      <c r="R38" s="184"/>
    </row>
    <row r="39" spans="1:18" s="185" customFormat="1" ht="9.6" customHeight="1">
      <c r="A39" s="300">
        <v>9</v>
      </c>
      <c r="B39" s="175">
        <f>IF($D39="","",VLOOKUP($D39,'[2]Boys Do Main Draw Prep'!$A$7:$V$23,20))</f>
        <v>0</v>
      </c>
      <c r="C39" s="175">
        <f>IF($D39="","",VLOOKUP($D39,'[2]Boys Do Main Draw Prep'!$A$7:$V$23,21))</f>
        <v>0</v>
      </c>
      <c r="D39" s="176">
        <v>9</v>
      </c>
      <c r="E39" s="175" t="str">
        <f>UPPER(IF($D39="","",VLOOKUP($D39,'[2]Boys Do Main Draw Prep'!$A$7:$V$23,2)))</f>
        <v>PATRICK</v>
      </c>
      <c r="F39" s="175" t="str">
        <f>IF($D39="","",VLOOKUP($D39,'[2]Boys Do Main Draw Prep'!$A$7:$V$23,3))</f>
        <v>NKRUMAJ</v>
      </c>
      <c r="G39" s="308"/>
      <c r="H39" s="175">
        <f>IF($D39="","",VLOOKUP($D39,'[2]Boys Do Main Draw Prep'!$A$7:$V$23,4))</f>
        <v>0</v>
      </c>
      <c r="I39" s="297"/>
      <c r="J39" s="298"/>
      <c r="K39" s="299"/>
      <c r="L39" s="298"/>
      <c r="M39" s="299"/>
      <c r="N39" s="298"/>
      <c r="O39" s="310"/>
      <c r="P39" s="311"/>
      <c r="Q39" s="181"/>
      <c r="R39" s="184"/>
    </row>
    <row r="40" spans="1:18" s="185" customFormat="1" ht="9.6" customHeight="1">
      <c r="A40" s="300"/>
      <c r="B40" s="188"/>
      <c r="C40" s="188"/>
      <c r="D40" s="188"/>
      <c r="E40" s="175" t="str">
        <f>UPPER(IF($D39="","",VLOOKUP($D39,'[2]Boys Do Main Draw Prep'!$A$7:$V$23,7)))</f>
        <v>CAMPBELL</v>
      </c>
      <c r="F40" s="175" t="str">
        <f>IF($D39="","",VLOOKUP($D39,'[2]Boys Do Main Draw Prep'!$A$7:$V$23,8))</f>
        <v>JULIET</v>
      </c>
      <c r="G40" s="308"/>
      <c r="H40" s="175">
        <f>IF($D39="","",VLOOKUP($D39,'[2]Boys Do Main Draw Prep'!$A$7:$V$23,9))</f>
        <v>0</v>
      </c>
      <c r="I40" s="301"/>
      <c r="J40" s="302" t="str">
        <f>IF(I40="a",E39,IF(I40="b",E41,""))</f>
        <v/>
      </c>
      <c r="K40" s="299"/>
      <c r="L40" s="298"/>
      <c r="M40" s="299"/>
      <c r="N40" s="298"/>
      <c r="O40" s="310"/>
      <c r="P40" s="312"/>
      <c r="Q40" s="319"/>
      <c r="R40" s="184"/>
    </row>
    <row r="41" spans="1:18" s="185" customFormat="1" ht="9.6" customHeight="1">
      <c r="A41" s="300"/>
      <c r="B41" s="188"/>
      <c r="C41" s="188"/>
      <c r="D41" s="196"/>
      <c r="E41" s="298"/>
      <c r="F41" s="298"/>
      <c r="H41" s="298"/>
      <c r="I41" s="303"/>
      <c r="J41" s="304" t="str">
        <f>UPPER(IF(OR(I42="a",I42="as"),E39,IF(OR(I42="b",I42="bs"),E43,)))</f>
        <v/>
      </c>
      <c r="K41" s="305"/>
      <c r="L41" s="298"/>
      <c r="M41" s="299"/>
      <c r="N41" s="298"/>
      <c r="O41" s="310"/>
      <c r="P41" s="298"/>
      <c r="Q41" s="181"/>
      <c r="R41" s="184"/>
    </row>
    <row r="42" spans="1:18" s="185" customFormat="1" ht="9.6" customHeight="1">
      <c r="A42" s="300"/>
      <c r="B42" s="188"/>
      <c r="C42" s="188"/>
      <c r="D42" s="196"/>
      <c r="E42" s="298"/>
      <c r="F42" s="298"/>
      <c r="H42" s="190"/>
      <c r="I42" s="198"/>
      <c r="J42" s="306" t="str">
        <f>UPPER(IF(OR(I42="a",I42="as"),E40,IF(OR(I42="b",I42="bs"),E44,)))</f>
        <v/>
      </c>
      <c r="K42" s="307"/>
      <c r="L42" s="298"/>
      <c r="M42" s="299"/>
      <c r="N42" s="298"/>
      <c r="O42" s="310"/>
      <c r="P42" s="298"/>
      <c r="Q42" s="181"/>
      <c r="R42" s="184"/>
    </row>
    <row r="43" spans="1:18" s="185" customFormat="1" ht="9.6" customHeight="1">
      <c r="A43" s="300">
        <v>10</v>
      </c>
      <c r="B43" s="175">
        <f>IF($D43="","",VLOOKUP($D43,'[2]Boys Do Main Draw Prep'!$A$7:$V$23,20))</f>
        <v>0</v>
      </c>
      <c r="C43" s="175">
        <f>IF($D43="","",VLOOKUP($D43,'[2]Boys Do Main Draw Prep'!$A$7:$V$23,21))</f>
        <v>0</v>
      </c>
      <c r="D43" s="176">
        <v>14</v>
      </c>
      <c r="E43" s="175" t="str">
        <f>UPPER(IF($D43="","",VLOOKUP($D43,'[2]Boys Do Main Draw Prep'!$A$7:$V$23,2)))</f>
        <v>ABRAHAM</v>
      </c>
      <c r="F43" s="175" t="str">
        <f>IF($D43="","",VLOOKUP($D43,'[2]Boys Do Main Draw Prep'!$A$7:$V$23,3))</f>
        <v>TY</v>
      </c>
      <c r="G43" s="308"/>
      <c r="H43" s="175">
        <f>IF($D43="","",VLOOKUP($D43,'[2]Boys Do Main Draw Prep'!$A$7:$V$23,4))</f>
        <v>0</v>
      </c>
      <c r="I43" s="309"/>
      <c r="J43" s="298"/>
      <c r="K43" s="310"/>
      <c r="L43" s="311"/>
      <c r="M43" s="305"/>
      <c r="N43" s="298"/>
      <c r="O43" s="310"/>
      <c r="P43" s="298"/>
      <c r="Q43" s="181"/>
      <c r="R43" s="184"/>
    </row>
    <row r="44" spans="1:18" s="185" customFormat="1" ht="9.6" customHeight="1">
      <c r="A44" s="300"/>
      <c r="B44" s="188"/>
      <c r="C44" s="188"/>
      <c r="D44" s="188"/>
      <c r="E44" s="175" t="str">
        <f>UPPER(IF($D43="","",VLOOKUP($D43,'[2]Boys Do Main Draw Prep'!$A$7:$V$23,7)))</f>
        <v>KOROMA</v>
      </c>
      <c r="F44" s="175" t="str">
        <f>IF($D43="","",VLOOKUP($D43,'[2]Boys Do Main Draw Prep'!$A$7:$V$23,8))</f>
        <v>KEZIA</v>
      </c>
      <c r="G44" s="308"/>
      <c r="H44" s="175">
        <f>IF($D43="","",VLOOKUP($D43,'[2]Boys Do Main Draw Prep'!$A$7:$V$23,9))</f>
        <v>0</v>
      </c>
      <c r="I44" s="301"/>
      <c r="J44" s="298"/>
      <c r="K44" s="310"/>
      <c r="L44" s="312"/>
      <c r="M44" s="313"/>
      <c r="N44" s="298"/>
      <c r="O44" s="310"/>
      <c r="P44" s="298"/>
      <c r="Q44" s="181"/>
      <c r="R44" s="184"/>
    </row>
    <row r="45" spans="1:18" s="185" customFormat="1" ht="9.6" customHeight="1">
      <c r="A45" s="300"/>
      <c r="B45" s="188"/>
      <c r="C45" s="188"/>
      <c r="D45" s="196"/>
      <c r="E45" s="298"/>
      <c r="F45" s="298"/>
      <c r="H45" s="298"/>
      <c r="I45" s="314"/>
      <c r="J45" s="298"/>
      <c r="K45" s="303"/>
      <c r="L45" s="304" t="str">
        <f>UPPER(IF(OR(K46="a",K46="as"),J41,IF(OR(K46="b",K46="bs"),J49,)))</f>
        <v/>
      </c>
      <c r="M45" s="299"/>
      <c r="N45" s="298"/>
      <c r="O45" s="310"/>
      <c r="P45" s="298"/>
      <c r="Q45" s="181"/>
      <c r="R45" s="184"/>
    </row>
    <row r="46" spans="1:18" s="185" customFormat="1" ht="9.6" customHeight="1">
      <c r="A46" s="300"/>
      <c r="B46" s="188"/>
      <c r="C46" s="188"/>
      <c r="D46" s="196"/>
      <c r="E46" s="298"/>
      <c r="F46" s="298"/>
      <c r="H46" s="298"/>
      <c r="I46" s="314"/>
      <c r="J46" s="190"/>
      <c r="K46" s="198"/>
      <c r="L46" s="306" t="str">
        <f>UPPER(IF(OR(K46="a",K46="as"),J42,IF(OR(K46="b",K46="bs"),J50,)))</f>
        <v/>
      </c>
      <c r="M46" s="307"/>
      <c r="N46" s="298"/>
      <c r="O46" s="310"/>
      <c r="P46" s="298"/>
      <c r="Q46" s="181"/>
      <c r="R46" s="184"/>
    </row>
    <row r="47" spans="1:18" s="185" customFormat="1" ht="9.6" customHeight="1">
      <c r="A47" s="300">
        <v>11</v>
      </c>
      <c r="B47" s="175">
        <f>IF($D47="","",VLOOKUP($D47,'[2]Boys Do Main Draw Prep'!$A$7:$V$23,20))</f>
        <v>0</v>
      </c>
      <c r="C47" s="175">
        <f>IF($D47="","",VLOOKUP($D47,'[2]Boys Do Main Draw Prep'!$A$7:$V$23,21))</f>
        <v>0</v>
      </c>
      <c r="D47" s="176">
        <v>13</v>
      </c>
      <c r="E47" s="175" t="str">
        <f>UPPER(IF($D47="","",VLOOKUP($D47,'[2]Boys Do Main Draw Prep'!$A$7:$V$23,2)))</f>
        <v>HARRIS</v>
      </c>
      <c r="F47" s="175" t="str">
        <f>IF($D47="","",VLOOKUP($D47,'[2]Boys Do Main Draw Prep'!$A$7:$V$23,3))</f>
        <v>JEMEL</v>
      </c>
      <c r="G47" s="308"/>
      <c r="H47" s="175">
        <f>IF($D47="","",VLOOKUP($D47,'[2]Boys Do Main Draw Prep'!$A$7:$V$23,4))</f>
        <v>0</v>
      </c>
      <c r="I47" s="297"/>
      <c r="J47" s="298"/>
      <c r="K47" s="310"/>
      <c r="L47" s="298"/>
      <c r="M47" s="310"/>
      <c r="N47" s="311"/>
      <c r="O47" s="310"/>
      <c r="P47" s="298"/>
      <c r="Q47" s="181"/>
      <c r="R47" s="184"/>
    </row>
    <row r="48" spans="1:18" s="185" customFormat="1" ht="9.6" customHeight="1">
      <c r="A48" s="300"/>
      <c r="B48" s="188"/>
      <c r="C48" s="188"/>
      <c r="D48" s="188"/>
      <c r="E48" s="175" t="str">
        <f>UPPER(IF($D47="","",VLOOKUP($D47,'[2]Boys Do Main Draw Prep'!$A$7:$V$23,7)))</f>
        <v>RAMSUMAIRE</v>
      </c>
      <c r="F48" s="175" t="str">
        <f>IF($D47="","",VLOOKUP($D47,'[2]Boys Do Main Draw Prep'!$A$7:$V$23,8))</f>
        <v>CELINE</v>
      </c>
      <c r="G48" s="308"/>
      <c r="H48" s="175">
        <f>IF($D47="","",VLOOKUP($D47,'[2]Boys Do Main Draw Prep'!$A$7:$V$23,9))</f>
        <v>0</v>
      </c>
      <c r="I48" s="301"/>
      <c r="J48" s="302" t="str">
        <f>IF(I48="a",E47,IF(I48="b",E49,""))</f>
        <v/>
      </c>
      <c r="K48" s="310"/>
      <c r="L48" s="298"/>
      <c r="M48" s="310"/>
      <c r="N48" s="298"/>
      <c r="O48" s="310"/>
      <c r="P48" s="298"/>
      <c r="Q48" s="181"/>
      <c r="R48" s="184"/>
    </row>
    <row r="49" spans="1:18" s="185" customFormat="1" ht="9.6" customHeight="1">
      <c r="A49" s="300"/>
      <c r="B49" s="188"/>
      <c r="C49" s="188"/>
      <c r="D49" s="188"/>
      <c r="E49" s="298"/>
      <c r="F49" s="298"/>
      <c r="H49" s="298"/>
      <c r="I49" s="303"/>
      <c r="J49" s="304" t="str">
        <f>UPPER(IF(OR(I50="a",I50="as"),E47,IF(OR(I50="b",I50="bs"),E51,)))</f>
        <v/>
      </c>
      <c r="K49" s="315"/>
      <c r="L49" s="298"/>
      <c r="M49" s="310"/>
      <c r="N49" s="298"/>
      <c r="O49" s="310"/>
      <c r="P49" s="298"/>
      <c r="Q49" s="181"/>
      <c r="R49" s="184"/>
    </row>
    <row r="50" spans="1:18" s="185" customFormat="1" ht="9.6" customHeight="1">
      <c r="A50" s="300"/>
      <c r="B50" s="188"/>
      <c r="C50" s="188"/>
      <c r="D50" s="188"/>
      <c r="E50" s="298"/>
      <c r="F50" s="298"/>
      <c r="H50" s="190"/>
      <c r="I50" s="198"/>
      <c r="J50" s="306" t="str">
        <f>UPPER(IF(OR(I50="a",I50="as"),E48,IF(OR(I50="b",I50="bs"),E52,)))</f>
        <v/>
      </c>
      <c r="K50" s="301"/>
      <c r="L50" s="298"/>
      <c r="M50" s="310"/>
      <c r="N50" s="298"/>
      <c r="O50" s="310"/>
      <c r="P50" s="298"/>
      <c r="Q50" s="181"/>
      <c r="R50" s="184"/>
    </row>
    <row r="51" spans="1:18" s="185" customFormat="1" ht="9.6" customHeight="1">
      <c r="A51" s="295">
        <v>12</v>
      </c>
      <c r="B51" s="175">
        <f>IF($D51="","",VLOOKUP($D51,'[2]Boys Do Main Draw Prep'!$A$7:$V$23,20))</f>
        <v>0</v>
      </c>
      <c r="C51" s="175">
        <f>IF($D51="","",VLOOKUP($D51,'[2]Boys Do Main Draw Prep'!$A$7:$V$23,21))</f>
        <v>0</v>
      </c>
      <c r="D51" s="176">
        <v>3</v>
      </c>
      <c r="E51" s="177" t="str">
        <f>UPPER(IF($D51="","",VLOOKUP($D51,'[2]Boys Do Main Draw Prep'!$A$7:$V$23,2)))</f>
        <v>LEWIS</v>
      </c>
      <c r="F51" s="177" t="str">
        <f>IF($D51="","",VLOOKUP($D51,'[2]Boys Do Main Draw Prep'!$A$7:$V$23,3))</f>
        <v>JAVIER</v>
      </c>
      <c r="G51" s="296"/>
      <c r="H51" s="177">
        <f>IF($D51="","",VLOOKUP($D51,'[2]Boys Do Main Draw Prep'!$A$7:$V$23,4))</f>
        <v>0</v>
      </c>
      <c r="I51" s="309"/>
      <c r="J51" s="298"/>
      <c r="K51" s="299"/>
      <c r="L51" s="311"/>
      <c r="M51" s="315"/>
      <c r="N51" s="298"/>
      <c r="O51" s="310"/>
      <c r="P51" s="298"/>
      <c r="Q51" s="181"/>
      <c r="R51" s="184"/>
    </row>
    <row r="52" spans="1:18" s="185" customFormat="1" ht="9.6" customHeight="1">
      <c r="A52" s="300"/>
      <c r="B52" s="188"/>
      <c r="C52" s="188"/>
      <c r="D52" s="188"/>
      <c r="E52" s="177" t="str">
        <f>UPPER(IF($D51="","",VLOOKUP($D51,'[2]Boys Do Main Draw Prep'!$A$7:$V$23,7)))</f>
        <v>ALCALA</v>
      </c>
      <c r="F52" s="177" t="str">
        <f>IF($D51="","",VLOOKUP($D51,'[2]Boys Do Main Draw Prep'!$A$7:$V$23,8))</f>
        <v>LEAH</v>
      </c>
      <c r="G52" s="296"/>
      <c r="H52" s="177">
        <f>IF($D51="","",VLOOKUP($D51,'[2]Boys Do Main Draw Prep'!$A$7:$V$23,9))</f>
        <v>0</v>
      </c>
      <c r="I52" s="301"/>
      <c r="J52" s="298"/>
      <c r="K52" s="299"/>
      <c r="L52" s="312"/>
      <c r="M52" s="316"/>
      <c r="N52" s="298"/>
      <c r="O52" s="310"/>
      <c r="P52" s="298"/>
      <c r="Q52" s="181"/>
      <c r="R52" s="184"/>
    </row>
    <row r="53" spans="1:18" s="185" customFormat="1" ht="9.6" customHeight="1">
      <c r="A53" s="300"/>
      <c r="B53" s="188"/>
      <c r="C53" s="188"/>
      <c r="D53" s="188"/>
      <c r="E53" s="298"/>
      <c r="F53" s="298"/>
      <c r="H53" s="298"/>
      <c r="I53" s="314"/>
      <c r="J53" s="298"/>
      <c r="K53" s="299"/>
      <c r="L53" s="298"/>
      <c r="M53" s="303"/>
      <c r="N53" s="304" t="str">
        <f>UPPER(IF(OR(M54="a",M54="as"),L45,IF(OR(M54="b",M54="bs"),L61,)))</f>
        <v/>
      </c>
      <c r="O53" s="310"/>
      <c r="P53" s="298"/>
      <c r="Q53" s="181"/>
      <c r="R53" s="184"/>
    </row>
    <row r="54" spans="1:18" s="185" customFormat="1" ht="9.6" customHeight="1">
      <c r="A54" s="300"/>
      <c r="B54" s="188"/>
      <c r="C54" s="188"/>
      <c r="D54" s="188"/>
      <c r="E54" s="298"/>
      <c r="F54" s="298"/>
      <c r="H54" s="298"/>
      <c r="I54" s="314"/>
      <c r="J54" s="298"/>
      <c r="K54" s="299"/>
      <c r="L54" s="190"/>
      <c r="M54" s="198"/>
      <c r="N54" s="306" t="str">
        <f>UPPER(IF(OR(M54="a",M54="as"),L46,IF(OR(M54="b",M54="bs"),L62,)))</f>
        <v/>
      </c>
      <c r="O54" s="301"/>
      <c r="P54" s="298"/>
      <c r="Q54" s="181"/>
      <c r="R54" s="184"/>
    </row>
    <row r="55" spans="1:18" s="185" customFormat="1" ht="9.6" customHeight="1">
      <c r="A55" s="300">
        <v>13</v>
      </c>
      <c r="B55" s="175">
        <f>IF($D55="","",VLOOKUP($D55,'[2]Boys Do Main Draw Prep'!$A$7:$V$23,20))</f>
        <v>0</v>
      </c>
      <c r="C55" s="175">
        <f>IF($D55="","",VLOOKUP($D55,'[2]Boys Do Main Draw Prep'!$A$7:$V$23,21))</f>
        <v>0</v>
      </c>
      <c r="D55" s="176">
        <v>7</v>
      </c>
      <c r="E55" s="175" t="str">
        <f>UPPER(IF($D55="","",VLOOKUP($D55,'[2]Boys Do Main Draw Prep'!$A$7:$V$23,2)))</f>
        <v>DUKE</v>
      </c>
      <c r="F55" s="175" t="str">
        <f>IF($D55="","",VLOOKUP($D55,'[2]Boys Do Main Draw Prep'!$A$7:$V$23,3))</f>
        <v>AKIEL</v>
      </c>
      <c r="G55" s="308"/>
      <c r="H55" s="175">
        <f>IF($D55="","",VLOOKUP($D55,'[2]Boys Do Main Draw Prep'!$A$7:$V$23,4))</f>
        <v>0</v>
      </c>
      <c r="I55" s="297"/>
      <c r="J55" s="298"/>
      <c r="K55" s="299"/>
      <c r="L55" s="298"/>
      <c r="M55" s="310"/>
      <c r="N55" s="298"/>
      <c r="O55" s="299"/>
      <c r="P55" s="298"/>
      <c r="Q55" s="181"/>
      <c r="R55" s="184"/>
    </row>
    <row r="56" spans="1:18" s="185" customFormat="1" ht="9.6" customHeight="1">
      <c r="A56" s="300"/>
      <c r="B56" s="188"/>
      <c r="C56" s="188"/>
      <c r="D56" s="188"/>
      <c r="E56" s="175" t="str">
        <f>UPPER(IF($D55="","",VLOOKUP($D55,'[2]Boys Do Main Draw Prep'!$A$7:$V$23,7)))</f>
        <v>LEANDER</v>
      </c>
      <c r="F56" s="175" t="str">
        <f>IF($D55="","",VLOOKUP($D55,'[2]Boys Do Main Draw Prep'!$A$7:$V$23,8))</f>
        <v>JOULIZE</v>
      </c>
      <c r="G56" s="308"/>
      <c r="H56" s="175">
        <f>IF($D55="","",VLOOKUP($D55,'[2]Boys Do Main Draw Prep'!$A$7:$V$23,9))</f>
        <v>0</v>
      </c>
      <c r="I56" s="301"/>
      <c r="J56" s="302" t="str">
        <f>IF(I56="a",E55,IF(I56="b",E57,""))</f>
        <v/>
      </c>
      <c r="K56" s="299"/>
      <c r="L56" s="298"/>
      <c r="M56" s="310"/>
      <c r="N56" s="298"/>
      <c r="O56" s="299"/>
      <c r="P56" s="298"/>
      <c r="Q56" s="181"/>
      <c r="R56" s="184"/>
    </row>
    <row r="57" spans="1:18" s="185" customFormat="1" ht="9.6" customHeight="1">
      <c r="A57" s="300"/>
      <c r="B57" s="188"/>
      <c r="C57" s="188"/>
      <c r="D57" s="196"/>
      <c r="E57" s="298"/>
      <c r="F57" s="298"/>
      <c r="H57" s="298"/>
      <c r="I57" s="303"/>
      <c r="J57" s="304" t="str">
        <f>UPPER(IF(OR(I58="a",I58="as"),E55,IF(OR(I58="b",I58="bs"),E59,)))</f>
        <v/>
      </c>
      <c r="K57" s="305"/>
      <c r="L57" s="298"/>
      <c r="M57" s="310"/>
      <c r="N57" s="298"/>
      <c r="O57" s="299"/>
      <c r="P57" s="298"/>
      <c r="Q57" s="181"/>
      <c r="R57" s="184"/>
    </row>
    <row r="58" spans="1:18" s="185" customFormat="1" ht="9.6" customHeight="1">
      <c r="A58" s="300"/>
      <c r="B58" s="188"/>
      <c r="C58" s="188"/>
      <c r="D58" s="196"/>
      <c r="E58" s="298"/>
      <c r="F58" s="298"/>
      <c r="H58" s="190"/>
      <c r="I58" s="198"/>
      <c r="J58" s="306" t="str">
        <f>UPPER(IF(OR(I58="a",I58="as"),E56,IF(OR(I58="b",I58="bs"),E60,)))</f>
        <v/>
      </c>
      <c r="K58" s="307"/>
      <c r="L58" s="298"/>
      <c r="M58" s="310"/>
      <c r="N58" s="298"/>
      <c r="O58" s="299"/>
      <c r="P58" s="298"/>
      <c r="Q58" s="181"/>
      <c r="R58" s="184"/>
    </row>
    <row r="59" spans="1:18" s="185" customFormat="1" ht="9.6" customHeight="1">
      <c r="A59" s="300">
        <v>14</v>
      </c>
      <c r="B59" s="175">
        <f>IF($D59="","",VLOOKUP($D59,'[2]Boys Do Main Draw Prep'!$A$7:$V$23,20))</f>
        <v>0</v>
      </c>
      <c r="C59" s="175">
        <f>IF($D59="","",VLOOKUP($D59,'[2]Boys Do Main Draw Prep'!$A$7:$V$23,21))</f>
        <v>0</v>
      </c>
      <c r="D59" s="176">
        <v>6</v>
      </c>
      <c r="E59" s="175" t="str">
        <f>UPPER(IF($D59="","",VLOOKUP($D59,'[2]Boys Do Main Draw Prep'!$A$7:$V$23,2)))</f>
        <v>CHIN</v>
      </c>
      <c r="F59" s="175" t="str">
        <f>IF($D59="","",VLOOKUP($D59,'[2]Boys Do Main Draw Prep'!$A$7:$V$23,3))</f>
        <v>LIU</v>
      </c>
      <c r="G59" s="308"/>
      <c r="H59" s="175">
        <f>IF($D59="","",VLOOKUP($D59,'[2]Boys Do Main Draw Prep'!$A$7:$V$23,4))</f>
        <v>0</v>
      </c>
      <c r="I59" s="309"/>
      <c r="J59" s="298"/>
      <c r="K59" s="310"/>
      <c r="L59" s="311"/>
      <c r="M59" s="315"/>
      <c r="N59" s="298"/>
      <c r="O59" s="299"/>
      <c r="P59" s="298"/>
      <c r="Q59" s="181"/>
      <c r="R59" s="184"/>
    </row>
    <row r="60" spans="1:18" s="185" customFormat="1" ht="9.6" customHeight="1">
      <c r="A60" s="300"/>
      <c r="B60" s="188"/>
      <c r="C60" s="188"/>
      <c r="D60" s="188"/>
      <c r="E60" s="175" t="str">
        <f>UPPER(IF($D59="","",VLOOKUP($D59,'[2]Boys Do Main Draw Prep'!$A$7:$V$23,7)))</f>
        <v>CHIN CHOY</v>
      </c>
      <c r="F60" s="175" t="str">
        <f>IF($D59="","",VLOOKUP($D59,'[2]Boys Do Main Draw Prep'!$A$7:$V$23,8))</f>
        <v>CHEYENNE</v>
      </c>
      <c r="G60" s="308"/>
      <c r="H60" s="175">
        <f>IF($D59="","",VLOOKUP($D59,'[2]Boys Do Main Draw Prep'!$A$7:$V$23,9))</f>
        <v>0</v>
      </c>
      <c r="I60" s="301"/>
      <c r="J60" s="298"/>
      <c r="K60" s="310"/>
      <c r="L60" s="312"/>
      <c r="M60" s="316"/>
      <c r="N60" s="298"/>
      <c r="O60" s="299"/>
      <c r="P60" s="298"/>
      <c r="Q60" s="181"/>
      <c r="R60" s="184"/>
    </row>
    <row r="61" spans="1:18" s="185" customFormat="1" ht="9.6" customHeight="1">
      <c r="A61" s="300"/>
      <c r="B61" s="188"/>
      <c r="C61" s="188"/>
      <c r="D61" s="196"/>
      <c r="E61" s="298"/>
      <c r="F61" s="298"/>
      <c r="H61" s="298"/>
      <c r="I61" s="314"/>
      <c r="J61" s="298"/>
      <c r="K61" s="303"/>
      <c r="L61" s="304" t="str">
        <f>UPPER(IF(OR(K62="a",K62="as"),J57,IF(OR(K62="b",K62="bs"),J65,)))</f>
        <v/>
      </c>
      <c r="M61" s="310"/>
      <c r="N61" s="298"/>
      <c r="O61" s="299"/>
      <c r="P61" s="298"/>
      <c r="Q61" s="181"/>
      <c r="R61" s="184"/>
    </row>
    <row r="62" spans="1:18" s="185" customFormat="1" ht="9.6" customHeight="1">
      <c r="A62" s="300"/>
      <c r="B62" s="188"/>
      <c r="C62" s="188"/>
      <c r="D62" s="196"/>
      <c r="E62" s="298"/>
      <c r="F62" s="298"/>
      <c r="H62" s="298"/>
      <c r="I62" s="314"/>
      <c r="J62" s="190"/>
      <c r="K62" s="198"/>
      <c r="L62" s="306" t="str">
        <f>UPPER(IF(OR(K62="a",K62="as"),J58,IF(OR(K62="b",K62="bs"),J66,)))</f>
        <v/>
      </c>
      <c r="M62" s="301"/>
      <c r="N62" s="298"/>
      <c r="O62" s="299"/>
      <c r="P62" s="298"/>
      <c r="Q62" s="181"/>
      <c r="R62" s="184"/>
    </row>
    <row r="63" spans="1:18" s="185" customFormat="1" ht="9.6" customHeight="1">
      <c r="A63" s="300">
        <v>15</v>
      </c>
      <c r="B63" s="175">
        <f>IF($D63="","",VLOOKUP($D63,'[2]Boys Do Main Draw Prep'!$A$7:$V$23,20))</f>
        <v>0</v>
      </c>
      <c r="C63" s="175">
        <f>IF($D63="","",VLOOKUP($D63,'[2]Boys Do Main Draw Prep'!$A$7:$V$23,21))</f>
        <v>0</v>
      </c>
      <c r="D63" s="176">
        <v>8</v>
      </c>
      <c r="E63" s="175" t="str">
        <f>UPPER(IF($D63="","",VLOOKUP($D63,'[2]Boys Do Main Draw Prep'!$A$7:$V$23,2)))</f>
        <v>AMMON</v>
      </c>
      <c r="F63" s="175" t="str">
        <f>IF($D63="","",VLOOKUP($D63,'[2]Boys Do Main Draw Prep'!$A$7:$V$23,3))</f>
        <v>ETHAN</v>
      </c>
      <c r="G63" s="308"/>
      <c r="H63" s="175">
        <f>IF($D63="","",VLOOKUP($D63,'[2]Boys Do Main Draw Prep'!$A$7:$V$23,4))</f>
        <v>0</v>
      </c>
      <c r="I63" s="297"/>
      <c r="J63" s="298"/>
      <c r="K63" s="310"/>
      <c r="L63" s="298"/>
      <c r="M63" s="299"/>
      <c r="N63" s="311"/>
      <c r="O63" s="299"/>
      <c r="P63" s="298"/>
      <c r="Q63" s="181"/>
      <c r="R63" s="184"/>
    </row>
    <row r="64" spans="1:18" s="185" customFormat="1" ht="9.6" customHeight="1">
      <c r="A64" s="300"/>
      <c r="B64" s="188"/>
      <c r="C64" s="188"/>
      <c r="D64" s="188"/>
      <c r="E64" s="175" t="str">
        <f>UPPER(IF($D63="","",VLOOKUP($D63,'[2]Boys Do Main Draw Prep'!$A$7:$V$23,7)))</f>
        <v>SOO PING CHOW</v>
      </c>
      <c r="F64" s="175" t="str">
        <f>IF($D63="","",VLOOKUP($D63,'[2]Boys Do Main Draw Prep'!$A$7:$V$23,8))</f>
        <v>AMANDA</v>
      </c>
      <c r="G64" s="308"/>
      <c r="H64" s="175">
        <f>IF($D63="","",VLOOKUP($D63,'[2]Boys Do Main Draw Prep'!$A$7:$V$23,9))</f>
        <v>0</v>
      </c>
      <c r="I64" s="301"/>
      <c r="J64" s="302" t="str">
        <f>IF(I64="a",E63,IF(I64="b",E65,""))</f>
        <v/>
      </c>
      <c r="K64" s="310"/>
      <c r="L64" s="298"/>
      <c r="M64" s="299"/>
      <c r="N64" s="298"/>
      <c r="O64" s="299"/>
      <c r="P64" s="298"/>
      <c r="Q64" s="181"/>
      <c r="R64" s="184"/>
    </row>
    <row r="65" spans="1:18" s="185" customFormat="1" ht="9.6" customHeight="1">
      <c r="A65" s="300"/>
      <c r="B65" s="188"/>
      <c r="C65" s="188"/>
      <c r="D65" s="188"/>
      <c r="E65" s="302"/>
      <c r="F65" s="302"/>
      <c r="G65" s="320"/>
      <c r="H65" s="302"/>
      <c r="I65" s="303"/>
      <c r="J65" s="304" t="str">
        <f>UPPER(IF(OR(I66="a",I66="as"),E63,IF(OR(I66="b",I66="bs"),E67,)))</f>
        <v/>
      </c>
      <c r="K65" s="315"/>
      <c r="L65" s="298"/>
      <c r="M65" s="299"/>
      <c r="N65" s="298"/>
      <c r="O65" s="299"/>
      <c r="P65" s="298"/>
      <c r="Q65" s="181"/>
      <c r="R65" s="184"/>
    </row>
    <row r="66" spans="1:18" s="185" customFormat="1" ht="9.6" customHeight="1">
      <c r="A66" s="300"/>
      <c r="B66" s="188"/>
      <c r="C66" s="188"/>
      <c r="D66" s="188"/>
      <c r="E66" s="298"/>
      <c r="F66" s="298"/>
      <c r="H66" s="190"/>
      <c r="I66" s="198"/>
      <c r="J66" s="306" t="str">
        <f>UPPER(IF(OR(I66="a",I66="as"),E64,IF(OR(I66="b",I66="bs"),E68,)))</f>
        <v/>
      </c>
      <c r="K66" s="301"/>
      <c r="L66" s="298"/>
      <c r="M66" s="299"/>
      <c r="N66" s="298"/>
      <c r="O66" s="299"/>
      <c r="P66" s="298"/>
      <c r="Q66" s="181"/>
      <c r="R66" s="184"/>
    </row>
    <row r="67" spans="1:18" s="185" customFormat="1" ht="9.6" customHeight="1">
      <c r="A67" s="295">
        <v>16</v>
      </c>
      <c r="B67" s="175">
        <f>IF($D67="","",VLOOKUP($D67,'[2]Boys Do Main Draw Prep'!$A$7:$V$23,20))</f>
        <v>0</v>
      </c>
      <c r="C67" s="175">
        <f>IF($D67="","",VLOOKUP($D67,'[2]Boys Do Main Draw Prep'!$A$7:$V$23,21))</f>
        <v>0</v>
      </c>
      <c r="D67" s="176">
        <v>2</v>
      </c>
      <c r="E67" s="177" t="str">
        <f>UPPER(IF($D67="","",VLOOKUP($D67,'[2]Boys Do Main Draw Prep'!$A$7:$V$23,2)))</f>
        <v>WILSON</v>
      </c>
      <c r="F67" s="177" t="str">
        <f>IF($D67="","",VLOOKUP($D67,'[2]Boys Do Main Draw Prep'!$A$7:$V$23,3))</f>
        <v>VAUGHN</v>
      </c>
      <c r="G67" s="296"/>
      <c r="H67" s="177">
        <f>IF($D67="","",VLOOKUP($D67,'[2]Boys Do Main Draw Prep'!$A$7:$V$23,4))</f>
        <v>0</v>
      </c>
      <c r="I67" s="309"/>
      <c r="J67" s="298"/>
      <c r="K67" s="299"/>
      <c r="L67" s="311"/>
      <c r="M67" s="305"/>
      <c r="N67" s="298"/>
      <c r="O67" s="299"/>
      <c r="P67" s="298"/>
      <c r="Q67" s="181"/>
      <c r="R67" s="184"/>
    </row>
    <row r="68" spans="1:18" s="185" customFormat="1" ht="9.6" customHeight="1">
      <c r="A68" s="300"/>
      <c r="B68" s="188"/>
      <c r="C68" s="188"/>
      <c r="D68" s="188"/>
      <c r="E68" s="177" t="str">
        <f>UPPER(IF($D67="","",VLOOKUP($D67,'[2]Boys Do Main Draw Prep'!$A$7:$V$23,7)))</f>
        <v>MILLINGTON</v>
      </c>
      <c r="F68" s="177" t="str">
        <f>IF($D67="","",VLOOKUP($D67,'[2]Boys Do Main Draw Prep'!$A$7:$V$23,8))</f>
        <v>SHANIA</v>
      </c>
      <c r="G68" s="296"/>
      <c r="H68" s="177">
        <f>IF($D67="","",VLOOKUP($D67,'[2]Boys Do Main Draw Prep'!$A$7:$V$23,9))</f>
        <v>0</v>
      </c>
      <c r="I68" s="301"/>
      <c r="J68" s="298"/>
      <c r="K68" s="299"/>
      <c r="L68" s="312"/>
      <c r="M68" s="313"/>
      <c r="N68" s="298"/>
      <c r="O68" s="299"/>
      <c r="P68" s="298"/>
      <c r="Q68" s="181"/>
      <c r="R68" s="184"/>
    </row>
    <row r="69" spans="1:18" s="185" customFormat="1" ht="9.6" customHeight="1">
      <c r="A69" s="321"/>
      <c r="B69" s="322"/>
      <c r="C69" s="322"/>
      <c r="D69" s="323"/>
      <c r="E69" s="324"/>
      <c r="F69" s="324"/>
      <c r="G69" s="171"/>
      <c r="H69" s="324"/>
      <c r="I69" s="325"/>
      <c r="J69" s="182"/>
      <c r="K69" s="183"/>
      <c r="L69" s="182"/>
      <c r="M69" s="183"/>
      <c r="N69" s="182"/>
      <c r="O69" s="183"/>
      <c r="P69" s="182"/>
      <c r="Q69" s="183"/>
      <c r="R69" s="184"/>
    </row>
    <row r="70" spans="1:18" s="224" customFormat="1" ht="6" customHeight="1">
      <c r="A70" s="321"/>
      <c r="B70" s="322"/>
      <c r="C70" s="322"/>
      <c r="D70" s="323"/>
      <c r="E70" s="324"/>
      <c r="F70" s="324"/>
      <c r="G70" s="326"/>
      <c r="H70" s="324"/>
      <c r="I70" s="325"/>
      <c r="J70" s="182"/>
      <c r="K70" s="183"/>
      <c r="L70" s="221"/>
      <c r="M70" s="222"/>
      <c r="N70" s="221"/>
      <c r="O70" s="222"/>
      <c r="P70" s="221"/>
      <c r="Q70" s="222"/>
      <c r="R70" s="223"/>
    </row>
    <row r="71" spans="1:18" s="237" customFormat="1" ht="10.5" customHeight="1">
      <c r="A71" s="225" t="s">
        <v>18</v>
      </c>
      <c r="B71" s="226"/>
      <c r="C71" s="227"/>
      <c r="D71" s="228" t="s">
        <v>19</v>
      </c>
      <c r="E71" s="229" t="s">
        <v>50</v>
      </c>
      <c r="F71" s="229"/>
      <c r="G71" s="229"/>
      <c r="H71" s="327"/>
      <c r="I71" s="229" t="s">
        <v>19</v>
      </c>
      <c r="J71" s="229" t="s">
        <v>51</v>
      </c>
      <c r="K71" s="232"/>
      <c r="L71" s="229" t="s">
        <v>22</v>
      </c>
      <c r="M71" s="233"/>
      <c r="N71" s="234" t="s">
        <v>23</v>
      </c>
      <c r="O71" s="234"/>
      <c r="P71" s="235"/>
      <c r="Q71" s="236"/>
    </row>
    <row r="72" spans="1:18" s="237" customFormat="1" ht="9" customHeight="1">
      <c r="A72" s="238" t="s">
        <v>24</v>
      </c>
      <c r="B72" s="239"/>
      <c r="C72" s="240"/>
      <c r="D72" s="241">
        <v>1</v>
      </c>
      <c r="E72" s="242" t="str">
        <f>IF(D72&gt;$Q$79,,UPPER(VLOOKUP(D72,'[2]Boys Do Main Draw Prep'!$A$7:$R$23,2)))</f>
        <v>CHUNG</v>
      </c>
      <c r="F72" s="328"/>
      <c r="G72" s="328"/>
      <c r="H72" s="329"/>
      <c r="I72" s="330" t="s">
        <v>25</v>
      </c>
      <c r="J72" s="239"/>
      <c r="K72" s="246"/>
      <c r="L72" s="239"/>
      <c r="M72" s="247"/>
      <c r="N72" s="248" t="s">
        <v>52</v>
      </c>
      <c r="O72" s="249"/>
      <c r="P72" s="249"/>
      <c r="Q72" s="250"/>
    </row>
    <row r="73" spans="1:18" s="237" customFormat="1" ht="9" customHeight="1">
      <c r="A73" s="238" t="s">
        <v>27</v>
      </c>
      <c r="B73" s="239"/>
      <c r="C73" s="240"/>
      <c r="D73" s="241"/>
      <c r="E73" s="242" t="str">
        <f>IF(D72&gt;$Q$79,,UPPER(VLOOKUP(D72,'[2]Boys Do Main Draw Prep'!$A$7:$R$23,7)))</f>
        <v>LINGO</v>
      </c>
      <c r="F73" s="328"/>
      <c r="G73" s="328"/>
      <c r="H73" s="329"/>
      <c r="I73" s="330"/>
      <c r="J73" s="239"/>
      <c r="K73" s="246"/>
      <c r="L73" s="239"/>
      <c r="M73" s="247"/>
      <c r="N73" s="253"/>
      <c r="O73" s="252"/>
      <c r="P73" s="253"/>
      <c r="Q73" s="254"/>
    </row>
    <row r="74" spans="1:18" s="237" customFormat="1" ht="9" customHeight="1">
      <c r="A74" s="255" t="s">
        <v>29</v>
      </c>
      <c r="B74" s="253"/>
      <c r="C74" s="256"/>
      <c r="D74" s="241">
        <v>2</v>
      </c>
      <c r="E74" s="242" t="str">
        <f>IF(D74&gt;$Q$79,,UPPER(VLOOKUP(D74,'[2]Boys Do Main Draw Prep'!$A$7:$R$23,2)))</f>
        <v>WILSON</v>
      </c>
      <c r="F74" s="328"/>
      <c r="G74" s="328"/>
      <c r="H74" s="329"/>
      <c r="I74" s="330" t="s">
        <v>28</v>
      </c>
      <c r="J74" s="239"/>
      <c r="K74" s="246"/>
      <c r="L74" s="239"/>
      <c r="M74" s="247"/>
      <c r="N74" s="248" t="s">
        <v>31</v>
      </c>
      <c r="O74" s="249"/>
      <c r="P74" s="249"/>
      <c r="Q74" s="250"/>
    </row>
    <row r="75" spans="1:18" s="237" customFormat="1" ht="9" customHeight="1">
      <c r="A75" s="257"/>
      <c r="B75" s="162"/>
      <c r="C75" s="258"/>
      <c r="D75" s="241"/>
      <c r="E75" s="242" t="str">
        <f>IF(D74&gt;$Q$79,,UPPER(VLOOKUP(D74,'[2]Boys Do Main Draw Prep'!$A$7:$R$23,7)))</f>
        <v>MILLINGTON</v>
      </c>
      <c r="F75" s="328"/>
      <c r="G75" s="328"/>
      <c r="H75" s="329"/>
      <c r="I75" s="330"/>
      <c r="J75" s="239"/>
      <c r="K75" s="246"/>
      <c r="L75" s="239"/>
      <c r="M75" s="247"/>
      <c r="N75" s="239"/>
      <c r="O75" s="246"/>
      <c r="P75" s="239"/>
      <c r="Q75" s="247"/>
    </row>
    <row r="76" spans="1:18" s="237" customFormat="1" ht="9" customHeight="1">
      <c r="A76" s="259" t="s">
        <v>33</v>
      </c>
      <c r="B76" s="260"/>
      <c r="C76" s="261"/>
      <c r="D76" s="241">
        <v>3</v>
      </c>
      <c r="E76" s="242" t="str">
        <f>IF(D76&gt;$Q$79,,UPPER(VLOOKUP(D76,'[2]Boys Do Main Draw Prep'!$A$7:$R$23,2)))</f>
        <v>LEWIS</v>
      </c>
      <c r="F76" s="328"/>
      <c r="G76" s="328"/>
      <c r="H76" s="329"/>
      <c r="I76" s="330" t="s">
        <v>30</v>
      </c>
      <c r="J76" s="239"/>
      <c r="K76" s="246"/>
      <c r="L76" s="239"/>
      <c r="M76" s="247"/>
      <c r="N76" s="253"/>
      <c r="O76" s="252"/>
      <c r="P76" s="253"/>
      <c r="Q76" s="254"/>
    </row>
    <row r="77" spans="1:18" s="237" customFormat="1" ht="9" customHeight="1">
      <c r="A77" s="238" t="s">
        <v>24</v>
      </c>
      <c r="B77" s="239"/>
      <c r="C77" s="240"/>
      <c r="D77" s="241"/>
      <c r="E77" s="242" t="str">
        <f>IF(D76&gt;$Q$79,,UPPER(VLOOKUP(D76,'[2]Boys Do Main Draw Prep'!$A$7:$R$23,7)))</f>
        <v>ALCALA</v>
      </c>
      <c r="F77" s="328"/>
      <c r="G77" s="328"/>
      <c r="H77" s="329"/>
      <c r="I77" s="330"/>
      <c r="J77" s="239"/>
      <c r="K77" s="246"/>
      <c r="L77" s="239"/>
      <c r="M77" s="247"/>
      <c r="N77" s="248" t="s">
        <v>36</v>
      </c>
      <c r="O77" s="249"/>
      <c r="P77" s="249"/>
      <c r="Q77" s="250"/>
    </row>
    <row r="78" spans="1:18" s="237" customFormat="1" ht="9" customHeight="1">
      <c r="A78" s="238" t="s">
        <v>37</v>
      </c>
      <c r="B78" s="239"/>
      <c r="C78" s="262"/>
      <c r="D78" s="241">
        <v>4</v>
      </c>
      <c r="E78" s="242" t="str">
        <f>IF(D78&gt;$Q$79,,UPPER(VLOOKUP(D78,'[2]Boys Do Main Draw Prep'!$A$7:$R$23,2)))</f>
        <v>VALENTINE</v>
      </c>
      <c r="F78" s="328"/>
      <c r="G78" s="328"/>
      <c r="H78" s="329"/>
      <c r="I78" s="330" t="s">
        <v>32</v>
      </c>
      <c r="J78" s="239"/>
      <c r="K78" s="246"/>
      <c r="L78" s="239"/>
      <c r="M78" s="247"/>
      <c r="N78" s="239"/>
      <c r="O78" s="246"/>
      <c r="P78" s="239"/>
      <c r="Q78" s="247"/>
    </row>
    <row r="79" spans="1:18" s="237" customFormat="1" ht="9" customHeight="1">
      <c r="A79" s="255" t="s">
        <v>39</v>
      </c>
      <c r="B79" s="253"/>
      <c r="C79" s="263"/>
      <c r="D79" s="264"/>
      <c r="E79" s="265" t="str">
        <f>IF(D78&gt;$Q$79,,UPPER(VLOOKUP(D78,'[2]Boys Do Main Draw Prep'!$A$7:$R$23,7)))</f>
        <v>SELLIER</v>
      </c>
      <c r="F79" s="331"/>
      <c r="G79" s="331"/>
      <c r="H79" s="332"/>
      <c r="I79" s="333"/>
      <c r="J79" s="253"/>
      <c r="K79" s="252"/>
      <c r="L79" s="253"/>
      <c r="M79" s="254"/>
      <c r="N79" s="253">
        <f>Q4</f>
        <v>0</v>
      </c>
      <c r="O79" s="252"/>
      <c r="P79" s="253"/>
      <c r="Q79" s="334">
        <f>MIN(4,'[2]Boys Do Main Draw Prep'!$V$5)</f>
        <v>4</v>
      </c>
    </row>
    <row r="80" spans="1:18" ht="15.75" customHeight="1"/>
    <row r="81" ht="9" customHeight="1"/>
  </sheetData>
  <mergeCells count="1">
    <mergeCell ref="A4:C4"/>
  </mergeCells>
  <conditionalFormatting sqref="B7 B11 B15 B19 B23 B27 B31 B35 B39 B43 B47 B51 B55 B59 B63 B67">
    <cfRule type="cellIs" dxfId="11" priority="11" stopIfTrue="1" operator="equal">
      <formula>"DA"</formula>
    </cfRule>
  </conditionalFormatting>
  <conditionalFormatting sqref="H10 H58 H42 H50 H34 H26 H18 H66 J30 L22 N38 J62 J46 L54 J14">
    <cfRule type="expression" dxfId="10" priority="8" stopIfTrue="1">
      <formula>AND($N$1="CU",H10="Umpire")</formula>
    </cfRule>
    <cfRule type="expression" dxfId="9" priority="9" stopIfTrue="1">
      <formula>AND($N$1="CU",H10&lt;&gt;"Umpire",I10&lt;&gt;"")</formula>
    </cfRule>
    <cfRule type="expression" dxfId="8" priority="10" stopIfTrue="1">
      <formula>AND($N$1="CU",H10&lt;&gt;"Umpire")</formula>
    </cfRule>
  </conditionalFormatting>
  <conditionalFormatting sqref="L13 L29 L45 L61 N21 N53 P37 J9 J17 J25 J33 J41 J49 J57 J65">
    <cfRule type="expression" dxfId="7" priority="6" stopIfTrue="1">
      <formula>I10="as"</formula>
    </cfRule>
    <cfRule type="expression" dxfId="6" priority="7" stopIfTrue="1">
      <formula>I10="bs"</formula>
    </cfRule>
  </conditionalFormatting>
  <conditionalFormatting sqref="L14 L30 L46 L62 N22 N54 P38 J10 J18 J26 J34 J42 J50 J58 J66">
    <cfRule type="expression" dxfId="5" priority="4" stopIfTrue="1">
      <formula>I10="as"</formula>
    </cfRule>
    <cfRule type="expression" dxfId="4" priority="5" stopIfTrue="1">
      <formula>I10="bs"</formula>
    </cfRule>
  </conditionalFormatting>
  <conditionalFormatting sqref="I10 I18 I26 I34 I42 I50 I58 I66 K62 K46 K30 K14 M22 M54 O38">
    <cfRule type="expression" dxfId="3" priority="3" stopIfTrue="1">
      <formula>$N$1="CU"</formula>
    </cfRule>
  </conditionalFormatting>
  <conditionalFormatting sqref="E7 E11 E15 E19 E23 E27 E31 E35 E39 E43 E47 E51 E55 E59 E63 E67">
    <cfRule type="cellIs" dxfId="2" priority="2" stopIfTrue="1" operator="equal">
      <formula>"Bye"</formula>
    </cfRule>
  </conditionalFormatting>
  <conditionalFormatting sqref="D7 D11 D15 D19 D23 D27 D31 D35 D39 D43 D47 D51 D55 D59 D63 D67">
    <cfRule type="cellIs" dxfId="1" priority="1" stopIfTrue="1" operator="lessThan">
      <formula>5</formula>
    </cfRule>
  </conditionalFormatting>
  <printOptions horizontalCentered="1"/>
  <pageMargins left="0.35" right="0.35" top="0.39" bottom="0.39" header="0" footer="0"/>
  <pageSetup paperSize="9" orientation="portrait" horizontalDpi="4294967294" verticalDpi="300" r:id="rId1"/>
  <headerFooter alignWithMargins="0"/>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7.xml><?xml version="1.0" encoding="utf-8"?>
<worksheet xmlns="http://schemas.openxmlformats.org/spreadsheetml/2006/main" xmlns:r="http://schemas.openxmlformats.org/officeDocument/2006/relationships">
  <sheetPr codeName="Hoja2">
    <tabColor rgb="FF0070C0"/>
  </sheetPr>
  <dimension ref="A1:CJ55"/>
  <sheetViews>
    <sheetView zoomScale="40" zoomScaleNormal="50" zoomScaleSheetLayoutView="25" workbookViewId="0">
      <selection activeCell="CF83" sqref="CF83"/>
    </sheetView>
  </sheetViews>
  <sheetFormatPr defaultColWidth="11.42578125" defaultRowHeight="12.75"/>
  <cols>
    <col min="1" max="1" width="7" style="358" customWidth="1"/>
    <col min="2" max="2" width="7.140625" style="358" customWidth="1"/>
    <col min="3" max="3" width="33" style="358" customWidth="1"/>
    <col min="4" max="4" width="31" style="358" customWidth="1"/>
    <col min="5" max="5" width="7.28515625" style="358" customWidth="1"/>
    <col min="6" max="45" width="4.7109375" style="358" customWidth="1"/>
    <col min="46" max="46" width="0.5703125" style="358" hidden="1" customWidth="1"/>
    <col min="47" max="76" width="2.7109375" style="358" hidden="1" customWidth="1"/>
    <col min="77" max="77" width="5.42578125" style="358" hidden="1" customWidth="1"/>
    <col min="78" max="80" width="5.7109375" style="358" customWidth="1"/>
    <col min="81" max="81" width="12.140625" style="358" customWidth="1"/>
    <col min="82" max="83" width="5.7109375" style="358" customWidth="1"/>
    <col min="84" max="84" width="12.140625" style="358" customWidth="1"/>
    <col min="85" max="85" width="7.5703125" style="358" customWidth="1"/>
    <col min="86" max="86" width="6.85546875" style="358" customWidth="1"/>
    <col min="87" max="88" width="12.140625" style="358" customWidth="1"/>
    <col min="89" max="256" width="11.42578125" style="358"/>
    <col min="257" max="257" width="7" style="358" customWidth="1"/>
    <col min="258" max="258" width="7.140625" style="358" customWidth="1"/>
    <col min="259" max="259" width="33" style="358" customWidth="1"/>
    <col min="260" max="260" width="31" style="358" customWidth="1"/>
    <col min="261" max="261" width="7.28515625" style="358" customWidth="1"/>
    <col min="262" max="301" width="4.7109375" style="358" customWidth="1"/>
    <col min="302" max="333" width="0" style="358" hidden="1" customWidth="1"/>
    <col min="334" max="336" width="5.7109375" style="358" customWidth="1"/>
    <col min="337" max="337" width="12.140625" style="358" customWidth="1"/>
    <col min="338" max="339" width="5.7109375" style="358" customWidth="1"/>
    <col min="340" max="340" width="12.140625" style="358" customWidth="1"/>
    <col min="341" max="341" width="7.5703125" style="358" customWidth="1"/>
    <col min="342" max="342" width="6.85546875" style="358" customWidth="1"/>
    <col min="343" max="344" width="12.140625" style="358" customWidth="1"/>
    <col min="345" max="512" width="11.42578125" style="358"/>
    <col min="513" max="513" width="7" style="358" customWidth="1"/>
    <col min="514" max="514" width="7.140625" style="358" customWidth="1"/>
    <col min="515" max="515" width="33" style="358" customWidth="1"/>
    <col min="516" max="516" width="31" style="358" customWidth="1"/>
    <col min="517" max="517" width="7.28515625" style="358" customWidth="1"/>
    <col min="518" max="557" width="4.7109375" style="358" customWidth="1"/>
    <col min="558" max="589" width="0" style="358" hidden="1" customWidth="1"/>
    <col min="590" max="592" width="5.7109375" style="358" customWidth="1"/>
    <col min="593" max="593" width="12.140625" style="358" customWidth="1"/>
    <col min="594" max="595" width="5.7109375" style="358" customWidth="1"/>
    <col min="596" max="596" width="12.140625" style="358" customWidth="1"/>
    <col min="597" max="597" width="7.5703125" style="358" customWidth="1"/>
    <col min="598" max="598" width="6.85546875" style="358" customWidth="1"/>
    <col min="599" max="600" width="12.140625" style="358" customWidth="1"/>
    <col min="601" max="768" width="11.42578125" style="358"/>
    <col min="769" max="769" width="7" style="358" customWidth="1"/>
    <col min="770" max="770" width="7.140625" style="358" customWidth="1"/>
    <col min="771" max="771" width="33" style="358" customWidth="1"/>
    <col min="772" max="772" width="31" style="358" customWidth="1"/>
    <col min="773" max="773" width="7.28515625" style="358" customWidth="1"/>
    <col min="774" max="813" width="4.7109375" style="358" customWidth="1"/>
    <col min="814" max="845" width="0" style="358" hidden="1" customWidth="1"/>
    <col min="846" max="848" width="5.7109375" style="358" customWidth="1"/>
    <col min="849" max="849" width="12.140625" style="358" customWidth="1"/>
    <col min="850" max="851" width="5.7109375" style="358" customWidth="1"/>
    <col min="852" max="852" width="12.140625" style="358" customWidth="1"/>
    <col min="853" max="853" width="7.5703125" style="358" customWidth="1"/>
    <col min="854" max="854" width="6.85546875" style="358" customWidth="1"/>
    <col min="855" max="856" width="12.140625" style="358" customWidth="1"/>
    <col min="857" max="1024" width="11.42578125" style="358"/>
    <col min="1025" max="1025" width="7" style="358" customWidth="1"/>
    <col min="1026" max="1026" width="7.140625" style="358" customWidth="1"/>
    <col min="1027" max="1027" width="33" style="358" customWidth="1"/>
    <col min="1028" max="1028" width="31" style="358" customWidth="1"/>
    <col min="1029" max="1029" width="7.28515625" style="358" customWidth="1"/>
    <col min="1030" max="1069" width="4.7109375" style="358" customWidth="1"/>
    <col min="1070" max="1101" width="0" style="358" hidden="1" customWidth="1"/>
    <col min="1102" max="1104" width="5.7109375" style="358" customWidth="1"/>
    <col min="1105" max="1105" width="12.140625" style="358" customWidth="1"/>
    <col min="1106" max="1107" width="5.7109375" style="358" customWidth="1"/>
    <col min="1108" max="1108" width="12.140625" style="358" customWidth="1"/>
    <col min="1109" max="1109" width="7.5703125" style="358" customWidth="1"/>
    <col min="1110" max="1110" width="6.85546875" style="358" customWidth="1"/>
    <col min="1111" max="1112" width="12.140625" style="358" customWidth="1"/>
    <col min="1113" max="1280" width="11.42578125" style="358"/>
    <col min="1281" max="1281" width="7" style="358" customWidth="1"/>
    <col min="1282" max="1282" width="7.140625" style="358" customWidth="1"/>
    <col min="1283" max="1283" width="33" style="358" customWidth="1"/>
    <col min="1284" max="1284" width="31" style="358" customWidth="1"/>
    <col min="1285" max="1285" width="7.28515625" style="358" customWidth="1"/>
    <col min="1286" max="1325" width="4.7109375" style="358" customWidth="1"/>
    <col min="1326" max="1357" width="0" style="358" hidden="1" customWidth="1"/>
    <col min="1358" max="1360" width="5.7109375" style="358" customWidth="1"/>
    <col min="1361" max="1361" width="12.140625" style="358" customWidth="1"/>
    <col min="1362" max="1363" width="5.7109375" style="358" customWidth="1"/>
    <col min="1364" max="1364" width="12.140625" style="358" customWidth="1"/>
    <col min="1365" max="1365" width="7.5703125" style="358" customWidth="1"/>
    <col min="1366" max="1366" width="6.85546875" style="358" customWidth="1"/>
    <col min="1367" max="1368" width="12.140625" style="358" customWidth="1"/>
    <col min="1369" max="1536" width="11.42578125" style="358"/>
    <col min="1537" max="1537" width="7" style="358" customWidth="1"/>
    <col min="1538" max="1538" width="7.140625" style="358" customWidth="1"/>
    <col min="1539" max="1539" width="33" style="358" customWidth="1"/>
    <col min="1540" max="1540" width="31" style="358" customWidth="1"/>
    <col min="1541" max="1541" width="7.28515625" style="358" customWidth="1"/>
    <col min="1542" max="1581" width="4.7109375" style="358" customWidth="1"/>
    <col min="1582" max="1613" width="0" style="358" hidden="1" customWidth="1"/>
    <col min="1614" max="1616" width="5.7109375" style="358" customWidth="1"/>
    <col min="1617" max="1617" width="12.140625" style="358" customWidth="1"/>
    <col min="1618" max="1619" width="5.7109375" style="358" customWidth="1"/>
    <col min="1620" max="1620" width="12.140625" style="358" customWidth="1"/>
    <col min="1621" max="1621" width="7.5703125" style="358" customWidth="1"/>
    <col min="1622" max="1622" width="6.85546875" style="358" customWidth="1"/>
    <col min="1623" max="1624" width="12.140625" style="358" customWidth="1"/>
    <col min="1625" max="1792" width="11.42578125" style="358"/>
    <col min="1793" max="1793" width="7" style="358" customWidth="1"/>
    <col min="1794" max="1794" width="7.140625" style="358" customWidth="1"/>
    <col min="1795" max="1795" width="33" style="358" customWidth="1"/>
    <col min="1796" max="1796" width="31" style="358" customWidth="1"/>
    <col min="1797" max="1797" width="7.28515625" style="358" customWidth="1"/>
    <col min="1798" max="1837" width="4.7109375" style="358" customWidth="1"/>
    <col min="1838" max="1869" width="0" style="358" hidden="1" customWidth="1"/>
    <col min="1870" max="1872" width="5.7109375" style="358" customWidth="1"/>
    <col min="1873" max="1873" width="12.140625" style="358" customWidth="1"/>
    <col min="1874" max="1875" width="5.7109375" style="358" customWidth="1"/>
    <col min="1876" max="1876" width="12.140625" style="358" customWidth="1"/>
    <col min="1877" max="1877" width="7.5703125" style="358" customWidth="1"/>
    <col min="1878" max="1878" width="6.85546875" style="358" customWidth="1"/>
    <col min="1879" max="1880" width="12.140625" style="358" customWidth="1"/>
    <col min="1881" max="2048" width="11.42578125" style="358"/>
    <col min="2049" max="2049" width="7" style="358" customWidth="1"/>
    <col min="2050" max="2050" width="7.140625" style="358" customWidth="1"/>
    <col min="2051" max="2051" width="33" style="358" customWidth="1"/>
    <col min="2052" max="2052" width="31" style="358" customWidth="1"/>
    <col min="2053" max="2053" width="7.28515625" style="358" customWidth="1"/>
    <col min="2054" max="2093" width="4.7109375" style="358" customWidth="1"/>
    <col min="2094" max="2125" width="0" style="358" hidden="1" customWidth="1"/>
    <col min="2126" max="2128" width="5.7109375" style="358" customWidth="1"/>
    <col min="2129" max="2129" width="12.140625" style="358" customWidth="1"/>
    <col min="2130" max="2131" width="5.7109375" style="358" customWidth="1"/>
    <col min="2132" max="2132" width="12.140625" style="358" customWidth="1"/>
    <col min="2133" max="2133" width="7.5703125" style="358" customWidth="1"/>
    <col min="2134" max="2134" width="6.85546875" style="358" customWidth="1"/>
    <col min="2135" max="2136" width="12.140625" style="358" customWidth="1"/>
    <col min="2137" max="2304" width="11.42578125" style="358"/>
    <col min="2305" max="2305" width="7" style="358" customWidth="1"/>
    <col min="2306" max="2306" width="7.140625" style="358" customWidth="1"/>
    <col min="2307" max="2307" width="33" style="358" customWidth="1"/>
    <col min="2308" max="2308" width="31" style="358" customWidth="1"/>
    <col min="2309" max="2309" width="7.28515625" style="358" customWidth="1"/>
    <col min="2310" max="2349" width="4.7109375" style="358" customWidth="1"/>
    <col min="2350" max="2381" width="0" style="358" hidden="1" customWidth="1"/>
    <col min="2382" max="2384" width="5.7109375" style="358" customWidth="1"/>
    <col min="2385" max="2385" width="12.140625" style="358" customWidth="1"/>
    <col min="2386" max="2387" width="5.7109375" style="358" customWidth="1"/>
    <col min="2388" max="2388" width="12.140625" style="358" customWidth="1"/>
    <col min="2389" max="2389" width="7.5703125" style="358" customWidth="1"/>
    <col min="2390" max="2390" width="6.85546875" style="358" customWidth="1"/>
    <col min="2391" max="2392" width="12.140625" style="358" customWidth="1"/>
    <col min="2393" max="2560" width="11.42578125" style="358"/>
    <col min="2561" max="2561" width="7" style="358" customWidth="1"/>
    <col min="2562" max="2562" width="7.140625" style="358" customWidth="1"/>
    <col min="2563" max="2563" width="33" style="358" customWidth="1"/>
    <col min="2564" max="2564" width="31" style="358" customWidth="1"/>
    <col min="2565" max="2565" width="7.28515625" style="358" customWidth="1"/>
    <col min="2566" max="2605" width="4.7109375" style="358" customWidth="1"/>
    <col min="2606" max="2637" width="0" style="358" hidden="1" customWidth="1"/>
    <col min="2638" max="2640" width="5.7109375" style="358" customWidth="1"/>
    <col min="2641" max="2641" width="12.140625" style="358" customWidth="1"/>
    <col min="2642" max="2643" width="5.7109375" style="358" customWidth="1"/>
    <col min="2644" max="2644" width="12.140625" style="358" customWidth="1"/>
    <col min="2645" max="2645" width="7.5703125" style="358" customWidth="1"/>
    <col min="2646" max="2646" width="6.85546875" style="358" customWidth="1"/>
    <col min="2647" max="2648" width="12.140625" style="358" customWidth="1"/>
    <col min="2649" max="2816" width="11.42578125" style="358"/>
    <col min="2817" max="2817" width="7" style="358" customWidth="1"/>
    <col min="2818" max="2818" width="7.140625" style="358" customWidth="1"/>
    <col min="2819" max="2819" width="33" style="358" customWidth="1"/>
    <col min="2820" max="2820" width="31" style="358" customWidth="1"/>
    <col min="2821" max="2821" width="7.28515625" style="358" customWidth="1"/>
    <col min="2822" max="2861" width="4.7109375" style="358" customWidth="1"/>
    <col min="2862" max="2893" width="0" style="358" hidden="1" customWidth="1"/>
    <col min="2894" max="2896" width="5.7109375" style="358" customWidth="1"/>
    <col min="2897" max="2897" width="12.140625" style="358" customWidth="1"/>
    <col min="2898" max="2899" width="5.7109375" style="358" customWidth="1"/>
    <col min="2900" max="2900" width="12.140625" style="358" customWidth="1"/>
    <col min="2901" max="2901" width="7.5703125" style="358" customWidth="1"/>
    <col min="2902" max="2902" width="6.85546875" style="358" customWidth="1"/>
    <col min="2903" max="2904" width="12.140625" style="358" customWidth="1"/>
    <col min="2905" max="3072" width="11.42578125" style="358"/>
    <col min="3073" max="3073" width="7" style="358" customWidth="1"/>
    <col min="3074" max="3074" width="7.140625" style="358" customWidth="1"/>
    <col min="3075" max="3075" width="33" style="358" customWidth="1"/>
    <col min="3076" max="3076" width="31" style="358" customWidth="1"/>
    <col min="3077" max="3077" width="7.28515625" style="358" customWidth="1"/>
    <col min="3078" max="3117" width="4.7109375" style="358" customWidth="1"/>
    <col min="3118" max="3149" width="0" style="358" hidden="1" customWidth="1"/>
    <col min="3150" max="3152" width="5.7109375" style="358" customWidth="1"/>
    <col min="3153" max="3153" width="12.140625" style="358" customWidth="1"/>
    <col min="3154" max="3155" width="5.7109375" style="358" customWidth="1"/>
    <col min="3156" max="3156" width="12.140625" style="358" customWidth="1"/>
    <col min="3157" max="3157" width="7.5703125" style="358" customWidth="1"/>
    <col min="3158" max="3158" width="6.85546875" style="358" customWidth="1"/>
    <col min="3159" max="3160" width="12.140625" style="358" customWidth="1"/>
    <col min="3161" max="3328" width="11.42578125" style="358"/>
    <col min="3329" max="3329" width="7" style="358" customWidth="1"/>
    <col min="3330" max="3330" width="7.140625" style="358" customWidth="1"/>
    <col min="3331" max="3331" width="33" style="358" customWidth="1"/>
    <col min="3332" max="3332" width="31" style="358" customWidth="1"/>
    <col min="3333" max="3333" width="7.28515625" style="358" customWidth="1"/>
    <col min="3334" max="3373" width="4.7109375" style="358" customWidth="1"/>
    <col min="3374" max="3405" width="0" style="358" hidden="1" customWidth="1"/>
    <col min="3406" max="3408" width="5.7109375" style="358" customWidth="1"/>
    <col min="3409" max="3409" width="12.140625" style="358" customWidth="1"/>
    <col min="3410" max="3411" width="5.7109375" style="358" customWidth="1"/>
    <col min="3412" max="3412" width="12.140625" style="358" customWidth="1"/>
    <col min="3413" max="3413" width="7.5703125" style="358" customWidth="1"/>
    <col min="3414" max="3414" width="6.85546875" style="358" customWidth="1"/>
    <col min="3415" max="3416" width="12.140625" style="358" customWidth="1"/>
    <col min="3417" max="3584" width="11.42578125" style="358"/>
    <col min="3585" max="3585" width="7" style="358" customWidth="1"/>
    <col min="3586" max="3586" width="7.140625" style="358" customWidth="1"/>
    <col min="3587" max="3587" width="33" style="358" customWidth="1"/>
    <col min="3588" max="3588" width="31" style="358" customWidth="1"/>
    <col min="3589" max="3589" width="7.28515625" style="358" customWidth="1"/>
    <col min="3590" max="3629" width="4.7109375" style="358" customWidth="1"/>
    <col min="3630" max="3661" width="0" style="358" hidden="1" customWidth="1"/>
    <col min="3662" max="3664" width="5.7109375" style="358" customWidth="1"/>
    <col min="3665" max="3665" width="12.140625" style="358" customWidth="1"/>
    <col min="3666" max="3667" width="5.7109375" style="358" customWidth="1"/>
    <col min="3668" max="3668" width="12.140625" style="358" customWidth="1"/>
    <col min="3669" max="3669" width="7.5703125" style="358" customWidth="1"/>
    <col min="3670" max="3670" width="6.85546875" style="358" customWidth="1"/>
    <col min="3671" max="3672" width="12.140625" style="358" customWidth="1"/>
    <col min="3673" max="3840" width="11.42578125" style="358"/>
    <col min="3841" max="3841" width="7" style="358" customWidth="1"/>
    <col min="3842" max="3842" width="7.140625" style="358" customWidth="1"/>
    <col min="3843" max="3843" width="33" style="358" customWidth="1"/>
    <col min="3844" max="3844" width="31" style="358" customWidth="1"/>
    <col min="3845" max="3845" width="7.28515625" style="358" customWidth="1"/>
    <col min="3846" max="3885" width="4.7109375" style="358" customWidth="1"/>
    <col min="3886" max="3917" width="0" style="358" hidden="1" customWidth="1"/>
    <col min="3918" max="3920" width="5.7109375" style="358" customWidth="1"/>
    <col min="3921" max="3921" width="12.140625" style="358" customWidth="1"/>
    <col min="3922" max="3923" width="5.7109375" style="358" customWidth="1"/>
    <col min="3924" max="3924" width="12.140625" style="358" customWidth="1"/>
    <col min="3925" max="3925" width="7.5703125" style="358" customWidth="1"/>
    <col min="3926" max="3926" width="6.85546875" style="358" customWidth="1"/>
    <col min="3927" max="3928" width="12.140625" style="358" customWidth="1"/>
    <col min="3929" max="4096" width="11.42578125" style="358"/>
    <col min="4097" max="4097" width="7" style="358" customWidth="1"/>
    <col min="4098" max="4098" width="7.140625" style="358" customWidth="1"/>
    <col min="4099" max="4099" width="33" style="358" customWidth="1"/>
    <col min="4100" max="4100" width="31" style="358" customWidth="1"/>
    <col min="4101" max="4101" width="7.28515625" style="358" customWidth="1"/>
    <col min="4102" max="4141" width="4.7109375" style="358" customWidth="1"/>
    <col min="4142" max="4173" width="0" style="358" hidden="1" customWidth="1"/>
    <col min="4174" max="4176" width="5.7109375" style="358" customWidth="1"/>
    <col min="4177" max="4177" width="12.140625" style="358" customWidth="1"/>
    <col min="4178" max="4179" width="5.7109375" style="358" customWidth="1"/>
    <col min="4180" max="4180" width="12.140625" style="358" customWidth="1"/>
    <col min="4181" max="4181" width="7.5703125" style="358" customWidth="1"/>
    <col min="4182" max="4182" width="6.85546875" style="358" customWidth="1"/>
    <col min="4183" max="4184" width="12.140625" style="358" customWidth="1"/>
    <col min="4185" max="4352" width="11.42578125" style="358"/>
    <col min="4353" max="4353" width="7" style="358" customWidth="1"/>
    <col min="4354" max="4354" width="7.140625" style="358" customWidth="1"/>
    <col min="4355" max="4355" width="33" style="358" customWidth="1"/>
    <col min="4356" max="4356" width="31" style="358" customWidth="1"/>
    <col min="4357" max="4357" width="7.28515625" style="358" customWidth="1"/>
    <col min="4358" max="4397" width="4.7109375" style="358" customWidth="1"/>
    <col min="4398" max="4429" width="0" style="358" hidden="1" customWidth="1"/>
    <col min="4430" max="4432" width="5.7109375" style="358" customWidth="1"/>
    <col min="4433" max="4433" width="12.140625" style="358" customWidth="1"/>
    <col min="4434" max="4435" width="5.7109375" style="358" customWidth="1"/>
    <col min="4436" max="4436" width="12.140625" style="358" customWidth="1"/>
    <col min="4437" max="4437" width="7.5703125" style="358" customWidth="1"/>
    <col min="4438" max="4438" width="6.85546875" style="358" customWidth="1"/>
    <col min="4439" max="4440" width="12.140625" style="358" customWidth="1"/>
    <col min="4441" max="4608" width="11.42578125" style="358"/>
    <col min="4609" max="4609" width="7" style="358" customWidth="1"/>
    <col min="4610" max="4610" width="7.140625" style="358" customWidth="1"/>
    <col min="4611" max="4611" width="33" style="358" customWidth="1"/>
    <col min="4612" max="4612" width="31" style="358" customWidth="1"/>
    <col min="4613" max="4613" width="7.28515625" style="358" customWidth="1"/>
    <col min="4614" max="4653" width="4.7109375" style="358" customWidth="1"/>
    <col min="4654" max="4685" width="0" style="358" hidden="1" customWidth="1"/>
    <col min="4686" max="4688" width="5.7109375" style="358" customWidth="1"/>
    <col min="4689" max="4689" width="12.140625" style="358" customWidth="1"/>
    <col min="4690" max="4691" width="5.7109375" style="358" customWidth="1"/>
    <col min="4692" max="4692" width="12.140625" style="358" customWidth="1"/>
    <col min="4693" max="4693" width="7.5703125" style="358" customWidth="1"/>
    <col min="4694" max="4694" width="6.85546875" style="358" customWidth="1"/>
    <col min="4695" max="4696" width="12.140625" style="358" customWidth="1"/>
    <col min="4697" max="4864" width="11.42578125" style="358"/>
    <col min="4865" max="4865" width="7" style="358" customWidth="1"/>
    <col min="4866" max="4866" width="7.140625" style="358" customWidth="1"/>
    <col min="4867" max="4867" width="33" style="358" customWidth="1"/>
    <col min="4868" max="4868" width="31" style="358" customWidth="1"/>
    <col min="4869" max="4869" width="7.28515625" style="358" customWidth="1"/>
    <col min="4870" max="4909" width="4.7109375" style="358" customWidth="1"/>
    <col min="4910" max="4941" width="0" style="358" hidden="1" customWidth="1"/>
    <col min="4942" max="4944" width="5.7109375" style="358" customWidth="1"/>
    <col min="4945" max="4945" width="12.140625" style="358" customWidth="1"/>
    <col min="4946" max="4947" width="5.7109375" style="358" customWidth="1"/>
    <col min="4948" max="4948" width="12.140625" style="358" customWidth="1"/>
    <col min="4949" max="4949" width="7.5703125" style="358" customWidth="1"/>
    <col min="4950" max="4950" width="6.85546875" style="358" customWidth="1"/>
    <col min="4951" max="4952" width="12.140625" style="358" customWidth="1"/>
    <col min="4953" max="5120" width="11.42578125" style="358"/>
    <col min="5121" max="5121" width="7" style="358" customWidth="1"/>
    <col min="5122" max="5122" width="7.140625" style="358" customWidth="1"/>
    <col min="5123" max="5123" width="33" style="358" customWidth="1"/>
    <col min="5124" max="5124" width="31" style="358" customWidth="1"/>
    <col min="5125" max="5125" width="7.28515625" style="358" customWidth="1"/>
    <col min="5126" max="5165" width="4.7109375" style="358" customWidth="1"/>
    <col min="5166" max="5197" width="0" style="358" hidden="1" customWidth="1"/>
    <col min="5198" max="5200" width="5.7109375" style="358" customWidth="1"/>
    <col min="5201" max="5201" width="12.140625" style="358" customWidth="1"/>
    <col min="5202" max="5203" width="5.7109375" style="358" customWidth="1"/>
    <col min="5204" max="5204" width="12.140625" style="358" customWidth="1"/>
    <col min="5205" max="5205" width="7.5703125" style="358" customWidth="1"/>
    <col min="5206" max="5206" width="6.85546875" style="358" customWidth="1"/>
    <col min="5207" max="5208" width="12.140625" style="358" customWidth="1"/>
    <col min="5209" max="5376" width="11.42578125" style="358"/>
    <col min="5377" max="5377" width="7" style="358" customWidth="1"/>
    <col min="5378" max="5378" width="7.140625" style="358" customWidth="1"/>
    <col min="5379" max="5379" width="33" style="358" customWidth="1"/>
    <col min="5380" max="5380" width="31" style="358" customWidth="1"/>
    <col min="5381" max="5381" width="7.28515625" style="358" customWidth="1"/>
    <col min="5382" max="5421" width="4.7109375" style="358" customWidth="1"/>
    <col min="5422" max="5453" width="0" style="358" hidden="1" customWidth="1"/>
    <col min="5454" max="5456" width="5.7109375" style="358" customWidth="1"/>
    <col min="5457" max="5457" width="12.140625" style="358" customWidth="1"/>
    <col min="5458" max="5459" width="5.7109375" style="358" customWidth="1"/>
    <col min="5460" max="5460" width="12.140625" style="358" customWidth="1"/>
    <col min="5461" max="5461" width="7.5703125" style="358" customWidth="1"/>
    <col min="5462" max="5462" width="6.85546875" style="358" customWidth="1"/>
    <col min="5463" max="5464" width="12.140625" style="358" customWidth="1"/>
    <col min="5465" max="5632" width="11.42578125" style="358"/>
    <col min="5633" max="5633" width="7" style="358" customWidth="1"/>
    <col min="5634" max="5634" width="7.140625" style="358" customWidth="1"/>
    <col min="5635" max="5635" width="33" style="358" customWidth="1"/>
    <col min="5636" max="5636" width="31" style="358" customWidth="1"/>
    <col min="5637" max="5637" width="7.28515625" style="358" customWidth="1"/>
    <col min="5638" max="5677" width="4.7109375" style="358" customWidth="1"/>
    <col min="5678" max="5709" width="0" style="358" hidden="1" customWidth="1"/>
    <col min="5710" max="5712" width="5.7109375" style="358" customWidth="1"/>
    <col min="5713" max="5713" width="12.140625" style="358" customWidth="1"/>
    <col min="5714" max="5715" width="5.7109375" style="358" customWidth="1"/>
    <col min="5716" max="5716" width="12.140625" style="358" customWidth="1"/>
    <col min="5717" max="5717" width="7.5703125" style="358" customWidth="1"/>
    <col min="5718" max="5718" width="6.85546875" style="358" customWidth="1"/>
    <col min="5719" max="5720" width="12.140625" style="358" customWidth="1"/>
    <col min="5721" max="5888" width="11.42578125" style="358"/>
    <col min="5889" max="5889" width="7" style="358" customWidth="1"/>
    <col min="5890" max="5890" width="7.140625" style="358" customWidth="1"/>
    <col min="5891" max="5891" width="33" style="358" customWidth="1"/>
    <col min="5892" max="5892" width="31" style="358" customWidth="1"/>
    <col min="5893" max="5893" width="7.28515625" style="358" customWidth="1"/>
    <col min="5894" max="5933" width="4.7109375" style="358" customWidth="1"/>
    <col min="5934" max="5965" width="0" style="358" hidden="1" customWidth="1"/>
    <col min="5966" max="5968" width="5.7109375" style="358" customWidth="1"/>
    <col min="5969" max="5969" width="12.140625" style="358" customWidth="1"/>
    <col min="5970" max="5971" width="5.7109375" style="358" customWidth="1"/>
    <col min="5972" max="5972" width="12.140625" style="358" customWidth="1"/>
    <col min="5973" max="5973" width="7.5703125" style="358" customWidth="1"/>
    <col min="5974" max="5974" width="6.85546875" style="358" customWidth="1"/>
    <col min="5975" max="5976" width="12.140625" style="358" customWidth="1"/>
    <col min="5977" max="6144" width="11.42578125" style="358"/>
    <col min="6145" max="6145" width="7" style="358" customWidth="1"/>
    <col min="6146" max="6146" width="7.140625" style="358" customWidth="1"/>
    <col min="6147" max="6147" width="33" style="358" customWidth="1"/>
    <col min="6148" max="6148" width="31" style="358" customWidth="1"/>
    <col min="6149" max="6149" width="7.28515625" style="358" customWidth="1"/>
    <col min="6150" max="6189" width="4.7109375" style="358" customWidth="1"/>
    <col min="6190" max="6221" width="0" style="358" hidden="1" customWidth="1"/>
    <col min="6222" max="6224" width="5.7109375" style="358" customWidth="1"/>
    <col min="6225" max="6225" width="12.140625" style="358" customWidth="1"/>
    <col min="6226" max="6227" width="5.7109375" style="358" customWidth="1"/>
    <col min="6228" max="6228" width="12.140625" style="358" customWidth="1"/>
    <col min="6229" max="6229" width="7.5703125" style="358" customWidth="1"/>
    <col min="6230" max="6230" width="6.85546875" style="358" customWidth="1"/>
    <col min="6231" max="6232" width="12.140625" style="358" customWidth="1"/>
    <col min="6233" max="6400" width="11.42578125" style="358"/>
    <col min="6401" max="6401" width="7" style="358" customWidth="1"/>
    <col min="6402" max="6402" width="7.140625" style="358" customWidth="1"/>
    <col min="6403" max="6403" width="33" style="358" customWidth="1"/>
    <col min="6404" max="6404" width="31" style="358" customWidth="1"/>
    <col min="6405" max="6405" width="7.28515625" style="358" customWidth="1"/>
    <col min="6406" max="6445" width="4.7109375" style="358" customWidth="1"/>
    <col min="6446" max="6477" width="0" style="358" hidden="1" customWidth="1"/>
    <col min="6478" max="6480" width="5.7109375" style="358" customWidth="1"/>
    <col min="6481" max="6481" width="12.140625" style="358" customWidth="1"/>
    <col min="6482" max="6483" width="5.7109375" style="358" customWidth="1"/>
    <col min="6484" max="6484" width="12.140625" style="358" customWidth="1"/>
    <col min="6485" max="6485" width="7.5703125" style="358" customWidth="1"/>
    <col min="6486" max="6486" width="6.85546875" style="358" customWidth="1"/>
    <col min="6487" max="6488" width="12.140625" style="358" customWidth="1"/>
    <col min="6489" max="6656" width="11.42578125" style="358"/>
    <col min="6657" max="6657" width="7" style="358" customWidth="1"/>
    <col min="6658" max="6658" width="7.140625" style="358" customWidth="1"/>
    <col min="6659" max="6659" width="33" style="358" customWidth="1"/>
    <col min="6660" max="6660" width="31" style="358" customWidth="1"/>
    <col min="6661" max="6661" width="7.28515625" style="358" customWidth="1"/>
    <col min="6662" max="6701" width="4.7109375" style="358" customWidth="1"/>
    <col min="6702" max="6733" width="0" style="358" hidden="1" customWidth="1"/>
    <col min="6734" max="6736" width="5.7109375" style="358" customWidth="1"/>
    <col min="6737" max="6737" width="12.140625" style="358" customWidth="1"/>
    <col min="6738" max="6739" width="5.7109375" style="358" customWidth="1"/>
    <col min="6740" max="6740" width="12.140625" style="358" customWidth="1"/>
    <col min="6741" max="6741" width="7.5703125" style="358" customWidth="1"/>
    <col min="6742" max="6742" width="6.85546875" style="358" customWidth="1"/>
    <col min="6743" max="6744" width="12.140625" style="358" customWidth="1"/>
    <col min="6745" max="6912" width="11.42578125" style="358"/>
    <col min="6913" max="6913" width="7" style="358" customWidth="1"/>
    <col min="6914" max="6914" width="7.140625" style="358" customWidth="1"/>
    <col min="6915" max="6915" width="33" style="358" customWidth="1"/>
    <col min="6916" max="6916" width="31" style="358" customWidth="1"/>
    <col min="6917" max="6917" width="7.28515625" style="358" customWidth="1"/>
    <col min="6918" max="6957" width="4.7109375" style="358" customWidth="1"/>
    <col min="6958" max="6989" width="0" style="358" hidden="1" customWidth="1"/>
    <col min="6990" max="6992" width="5.7109375" style="358" customWidth="1"/>
    <col min="6993" max="6993" width="12.140625" style="358" customWidth="1"/>
    <col min="6994" max="6995" width="5.7109375" style="358" customWidth="1"/>
    <col min="6996" max="6996" width="12.140625" style="358" customWidth="1"/>
    <col min="6997" max="6997" width="7.5703125" style="358" customWidth="1"/>
    <col min="6998" max="6998" width="6.85546875" style="358" customWidth="1"/>
    <col min="6999" max="7000" width="12.140625" style="358" customWidth="1"/>
    <col min="7001" max="7168" width="11.42578125" style="358"/>
    <col min="7169" max="7169" width="7" style="358" customWidth="1"/>
    <col min="7170" max="7170" width="7.140625" style="358" customWidth="1"/>
    <col min="7171" max="7171" width="33" style="358" customWidth="1"/>
    <col min="7172" max="7172" width="31" style="358" customWidth="1"/>
    <col min="7173" max="7173" width="7.28515625" style="358" customWidth="1"/>
    <col min="7174" max="7213" width="4.7109375" style="358" customWidth="1"/>
    <col min="7214" max="7245" width="0" style="358" hidden="1" customWidth="1"/>
    <col min="7246" max="7248" width="5.7109375" style="358" customWidth="1"/>
    <col min="7249" max="7249" width="12.140625" style="358" customWidth="1"/>
    <col min="7250" max="7251" width="5.7109375" style="358" customWidth="1"/>
    <col min="7252" max="7252" width="12.140625" style="358" customWidth="1"/>
    <col min="7253" max="7253" width="7.5703125" style="358" customWidth="1"/>
    <col min="7254" max="7254" width="6.85546875" style="358" customWidth="1"/>
    <col min="7255" max="7256" width="12.140625" style="358" customWidth="1"/>
    <col min="7257" max="7424" width="11.42578125" style="358"/>
    <col min="7425" max="7425" width="7" style="358" customWidth="1"/>
    <col min="7426" max="7426" width="7.140625" style="358" customWidth="1"/>
    <col min="7427" max="7427" width="33" style="358" customWidth="1"/>
    <col min="7428" max="7428" width="31" style="358" customWidth="1"/>
    <col min="7429" max="7429" width="7.28515625" style="358" customWidth="1"/>
    <col min="7430" max="7469" width="4.7109375" style="358" customWidth="1"/>
    <col min="7470" max="7501" width="0" style="358" hidden="1" customWidth="1"/>
    <col min="7502" max="7504" width="5.7109375" style="358" customWidth="1"/>
    <col min="7505" max="7505" width="12.140625" style="358" customWidth="1"/>
    <col min="7506" max="7507" width="5.7109375" style="358" customWidth="1"/>
    <col min="7508" max="7508" width="12.140625" style="358" customWidth="1"/>
    <col min="7509" max="7509" width="7.5703125" style="358" customWidth="1"/>
    <col min="7510" max="7510" width="6.85546875" style="358" customWidth="1"/>
    <col min="7511" max="7512" width="12.140625" style="358" customWidth="1"/>
    <col min="7513" max="7680" width="11.42578125" style="358"/>
    <col min="7681" max="7681" width="7" style="358" customWidth="1"/>
    <col min="7682" max="7682" width="7.140625" style="358" customWidth="1"/>
    <col min="7683" max="7683" width="33" style="358" customWidth="1"/>
    <col min="7684" max="7684" width="31" style="358" customWidth="1"/>
    <col min="7685" max="7685" width="7.28515625" style="358" customWidth="1"/>
    <col min="7686" max="7725" width="4.7109375" style="358" customWidth="1"/>
    <col min="7726" max="7757" width="0" style="358" hidden="1" customWidth="1"/>
    <col min="7758" max="7760" width="5.7109375" style="358" customWidth="1"/>
    <col min="7761" max="7761" width="12.140625" style="358" customWidth="1"/>
    <col min="7762" max="7763" width="5.7109375" style="358" customWidth="1"/>
    <col min="7764" max="7764" width="12.140625" style="358" customWidth="1"/>
    <col min="7765" max="7765" width="7.5703125" style="358" customWidth="1"/>
    <col min="7766" max="7766" width="6.85546875" style="358" customWidth="1"/>
    <col min="7767" max="7768" width="12.140625" style="358" customWidth="1"/>
    <col min="7769" max="7936" width="11.42578125" style="358"/>
    <col min="7937" max="7937" width="7" style="358" customWidth="1"/>
    <col min="7938" max="7938" width="7.140625" style="358" customWidth="1"/>
    <col min="7939" max="7939" width="33" style="358" customWidth="1"/>
    <col min="7940" max="7940" width="31" style="358" customWidth="1"/>
    <col min="7941" max="7941" width="7.28515625" style="358" customWidth="1"/>
    <col min="7942" max="7981" width="4.7109375" style="358" customWidth="1"/>
    <col min="7982" max="8013" width="0" style="358" hidden="1" customWidth="1"/>
    <col min="8014" max="8016" width="5.7109375" style="358" customWidth="1"/>
    <col min="8017" max="8017" width="12.140625" style="358" customWidth="1"/>
    <col min="8018" max="8019" width="5.7109375" style="358" customWidth="1"/>
    <col min="8020" max="8020" width="12.140625" style="358" customWidth="1"/>
    <col min="8021" max="8021" width="7.5703125" style="358" customWidth="1"/>
    <col min="8022" max="8022" width="6.85546875" style="358" customWidth="1"/>
    <col min="8023" max="8024" width="12.140625" style="358" customWidth="1"/>
    <col min="8025" max="8192" width="11.42578125" style="358"/>
    <col min="8193" max="8193" width="7" style="358" customWidth="1"/>
    <col min="8194" max="8194" width="7.140625" style="358" customWidth="1"/>
    <col min="8195" max="8195" width="33" style="358" customWidth="1"/>
    <col min="8196" max="8196" width="31" style="358" customWidth="1"/>
    <col min="8197" max="8197" width="7.28515625" style="358" customWidth="1"/>
    <col min="8198" max="8237" width="4.7109375" style="358" customWidth="1"/>
    <col min="8238" max="8269" width="0" style="358" hidden="1" customWidth="1"/>
    <col min="8270" max="8272" width="5.7109375" style="358" customWidth="1"/>
    <col min="8273" max="8273" width="12.140625" style="358" customWidth="1"/>
    <col min="8274" max="8275" width="5.7109375" style="358" customWidth="1"/>
    <col min="8276" max="8276" width="12.140625" style="358" customWidth="1"/>
    <col min="8277" max="8277" width="7.5703125" style="358" customWidth="1"/>
    <col min="8278" max="8278" width="6.85546875" style="358" customWidth="1"/>
    <col min="8279" max="8280" width="12.140625" style="358" customWidth="1"/>
    <col min="8281" max="8448" width="11.42578125" style="358"/>
    <col min="8449" max="8449" width="7" style="358" customWidth="1"/>
    <col min="8450" max="8450" width="7.140625" style="358" customWidth="1"/>
    <col min="8451" max="8451" width="33" style="358" customWidth="1"/>
    <col min="8452" max="8452" width="31" style="358" customWidth="1"/>
    <col min="8453" max="8453" width="7.28515625" style="358" customWidth="1"/>
    <col min="8454" max="8493" width="4.7109375" style="358" customWidth="1"/>
    <col min="8494" max="8525" width="0" style="358" hidden="1" customWidth="1"/>
    <col min="8526" max="8528" width="5.7109375" style="358" customWidth="1"/>
    <col min="8529" max="8529" width="12.140625" style="358" customWidth="1"/>
    <col min="8530" max="8531" width="5.7109375" style="358" customWidth="1"/>
    <col min="8532" max="8532" width="12.140625" style="358" customWidth="1"/>
    <col min="8533" max="8533" width="7.5703125" style="358" customWidth="1"/>
    <col min="8534" max="8534" width="6.85546875" style="358" customWidth="1"/>
    <col min="8535" max="8536" width="12.140625" style="358" customWidth="1"/>
    <col min="8537" max="8704" width="11.42578125" style="358"/>
    <col min="8705" max="8705" width="7" style="358" customWidth="1"/>
    <col min="8706" max="8706" width="7.140625" style="358" customWidth="1"/>
    <col min="8707" max="8707" width="33" style="358" customWidth="1"/>
    <col min="8708" max="8708" width="31" style="358" customWidth="1"/>
    <col min="8709" max="8709" width="7.28515625" style="358" customWidth="1"/>
    <col min="8710" max="8749" width="4.7109375" style="358" customWidth="1"/>
    <col min="8750" max="8781" width="0" style="358" hidden="1" customWidth="1"/>
    <col min="8782" max="8784" width="5.7109375" style="358" customWidth="1"/>
    <col min="8785" max="8785" width="12.140625" style="358" customWidth="1"/>
    <col min="8786" max="8787" width="5.7109375" style="358" customWidth="1"/>
    <col min="8788" max="8788" width="12.140625" style="358" customWidth="1"/>
    <col min="8789" max="8789" width="7.5703125" style="358" customWidth="1"/>
    <col min="8790" max="8790" width="6.85546875" style="358" customWidth="1"/>
    <col min="8791" max="8792" width="12.140625" style="358" customWidth="1"/>
    <col min="8793" max="8960" width="11.42578125" style="358"/>
    <col min="8961" max="8961" width="7" style="358" customWidth="1"/>
    <col min="8962" max="8962" width="7.140625" style="358" customWidth="1"/>
    <col min="8963" max="8963" width="33" style="358" customWidth="1"/>
    <col min="8964" max="8964" width="31" style="358" customWidth="1"/>
    <col min="8965" max="8965" width="7.28515625" style="358" customWidth="1"/>
    <col min="8966" max="9005" width="4.7109375" style="358" customWidth="1"/>
    <col min="9006" max="9037" width="0" style="358" hidden="1" customWidth="1"/>
    <col min="9038" max="9040" width="5.7109375" style="358" customWidth="1"/>
    <col min="9041" max="9041" width="12.140625" style="358" customWidth="1"/>
    <col min="9042" max="9043" width="5.7109375" style="358" customWidth="1"/>
    <col min="9044" max="9044" width="12.140625" style="358" customWidth="1"/>
    <col min="9045" max="9045" width="7.5703125" style="358" customWidth="1"/>
    <col min="9046" max="9046" width="6.85546875" style="358" customWidth="1"/>
    <col min="9047" max="9048" width="12.140625" style="358" customWidth="1"/>
    <col min="9049" max="9216" width="11.42578125" style="358"/>
    <col min="9217" max="9217" width="7" style="358" customWidth="1"/>
    <col min="9218" max="9218" width="7.140625" style="358" customWidth="1"/>
    <col min="9219" max="9219" width="33" style="358" customWidth="1"/>
    <col min="9220" max="9220" width="31" style="358" customWidth="1"/>
    <col min="9221" max="9221" width="7.28515625" style="358" customWidth="1"/>
    <col min="9222" max="9261" width="4.7109375" style="358" customWidth="1"/>
    <col min="9262" max="9293" width="0" style="358" hidden="1" customWidth="1"/>
    <col min="9294" max="9296" width="5.7109375" style="358" customWidth="1"/>
    <col min="9297" max="9297" width="12.140625" style="358" customWidth="1"/>
    <col min="9298" max="9299" width="5.7109375" style="358" customWidth="1"/>
    <col min="9300" max="9300" width="12.140625" style="358" customWidth="1"/>
    <col min="9301" max="9301" width="7.5703125" style="358" customWidth="1"/>
    <col min="9302" max="9302" width="6.85546875" style="358" customWidth="1"/>
    <col min="9303" max="9304" width="12.140625" style="358" customWidth="1"/>
    <col min="9305" max="9472" width="11.42578125" style="358"/>
    <col min="9473" max="9473" width="7" style="358" customWidth="1"/>
    <col min="9474" max="9474" width="7.140625" style="358" customWidth="1"/>
    <col min="9475" max="9475" width="33" style="358" customWidth="1"/>
    <col min="9476" max="9476" width="31" style="358" customWidth="1"/>
    <col min="9477" max="9477" width="7.28515625" style="358" customWidth="1"/>
    <col min="9478" max="9517" width="4.7109375" style="358" customWidth="1"/>
    <col min="9518" max="9549" width="0" style="358" hidden="1" customWidth="1"/>
    <col min="9550" max="9552" width="5.7109375" style="358" customWidth="1"/>
    <col min="9553" max="9553" width="12.140625" style="358" customWidth="1"/>
    <col min="9554" max="9555" width="5.7109375" style="358" customWidth="1"/>
    <col min="9556" max="9556" width="12.140625" style="358" customWidth="1"/>
    <col min="9557" max="9557" width="7.5703125" style="358" customWidth="1"/>
    <col min="9558" max="9558" width="6.85546875" style="358" customWidth="1"/>
    <col min="9559" max="9560" width="12.140625" style="358" customWidth="1"/>
    <col min="9561" max="9728" width="11.42578125" style="358"/>
    <col min="9729" max="9729" width="7" style="358" customWidth="1"/>
    <col min="9730" max="9730" width="7.140625" style="358" customWidth="1"/>
    <col min="9731" max="9731" width="33" style="358" customWidth="1"/>
    <col min="9732" max="9732" width="31" style="358" customWidth="1"/>
    <col min="9733" max="9733" width="7.28515625" style="358" customWidth="1"/>
    <col min="9734" max="9773" width="4.7109375" style="358" customWidth="1"/>
    <col min="9774" max="9805" width="0" style="358" hidden="1" customWidth="1"/>
    <col min="9806" max="9808" width="5.7109375" style="358" customWidth="1"/>
    <col min="9809" max="9809" width="12.140625" style="358" customWidth="1"/>
    <col min="9810" max="9811" width="5.7109375" style="358" customWidth="1"/>
    <col min="9812" max="9812" width="12.140625" style="358" customWidth="1"/>
    <col min="9813" max="9813" width="7.5703125" style="358" customWidth="1"/>
    <col min="9814" max="9814" width="6.85546875" style="358" customWidth="1"/>
    <col min="9815" max="9816" width="12.140625" style="358" customWidth="1"/>
    <col min="9817" max="9984" width="11.42578125" style="358"/>
    <col min="9985" max="9985" width="7" style="358" customWidth="1"/>
    <col min="9986" max="9986" width="7.140625" style="358" customWidth="1"/>
    <col min="9987" max="9987" width="33" style="358" customWidth="1"/>
    <col min="9988" max="9988" width="31" style="358" customWidth="1"/>
    <col min="9989" max="9989" width="7.28515625" style="358" customWidth="1"/>
    <col min="9990" max="10029" width="4.7109375" style="358" customWidth="1"/>
    <col min="10030" max="10061" width="0" style="358" hidden="1" customWidth="1"/>
    <col min="10062" max="10064" width="5.7109375" style="358" customWidth="1"/>
    <col min="10065" max="10065" width="12.140625" style="358" customWidth="1"/>
    <col min="10066" max="10067" width="5.7109375" style="358" customWidth="1"/>
    <col min="10068" max="10068" width="12.140625" style="358" customWidth="1"/>
    <col min="10069" max="10069" width="7.5703125" style="358" customWidth="1"/>
    <col min="10070" max="10070" width="6.85546875" style="358" customWidth="1"/>
    <col min="10071" max="10072" width="12.140625" style="358" customWidth="1"/>
    <col min="10073" max="10240" width="11.42578125" style="358"/>
    <col min="10241" max="10241" width="7" style="358" customWidth="1"/>
    <col min="10242" max="10242" width="7.140625" style="358" customWidth="1"/>
    <col min="10243" max="10243" width="33" style="358" customWidth="1"/>
    <col min="10244" max="10244" width="31" style="358" customWidth="1"/>
    <col min="10245" max="10245" width="7.28515625" style="358" customWidth="1"/>
    <col min="10246" max="10285" width="4.7109375" style="358" customWidth="1"/>
    <col min="10286" max="10317" width="0" style="358" hidden="1" customWidth="1"/>
    <col min="10318" max="10320" width="5.7109375" style="358" customWidth="1"/>
    <col min="10321" max="10321" width="12.140625" style="358" customWidth="1"/>
    <col min="10322" max="10323" width="5.7109375" style="358" customWidth="1"/>
    <col min="10324" max="10324" width="12.140625" style="358" customWidth="1"/>
    <col min="10325" max="10325" width="7.5703125" style="358" customWidth="1"/>
    <col min="10326" max="10326" width="6.85546875" style="358" customWidth="1"/>
    <col min="10327" max="10328" width="12.140625" style="358" customWidth="1"/>
    <col min="10329" max="10496" width="11.42578125" style="358"/>
    <col min="10497" max="10497" width="7" style="358" customWidth="1"/>
    <col min="10498" max="10498" width="7.140625" style="358" customWidth="1"/>
    <col min="10499" max="10499" width="33" style="358" customWidth="1"/>
    <col min="10500" max="10500" width="31" style="358" customWidth="1"/>
    <col min="10501" max="10501" width="7.28515625" style="358" customWidth="1"/>
    <col min="10502" max="10541" width="4.7109375" style="358" customWidth="1"/>
    <col min="10542" max="10573" width="0" style="358" hidden="1" customWidth="1"/>
    <col min="10574" max="10576" width="5.7109375" style="358" customWidth="1"/>
    <col min="10577" max="10577" width="12.140625" style="358" customWidth="1"/>
    <col min="10578" max="10579" width="5.7109375" style="358" customWidth="1"/>
    <col min="10580" max="10580" width="12.140625" style="358" customWidth="1"/>
    <col min="10581" max="10581" width="7.5703125" style="358" customWidth="1"/>
    <col min="10582" max="10582" width="6.85546875" style="358" customWidth="1"/>
    <col min="10583" max="10584" width="12.140625" style="358" customWidth="1"/>
    <col min="10585" max="10752" width="11.42578125" style="358"/>
    <col min="10753" max="10753" width="7" style="358" customWidth="1"/>
    <col min="10754" max="10754" width="7.140625" style="358" customWidth="1"/>
    <col min="10755" max="10755" width="33" style="358" customWidth="1"/>
    <col min="10756" max="10756" width="31" style="358" customWidth="1"/>
    <col min="10757" max="10757" width="7.28515625" style="358" customWidth="1"/>
    <col min="10758" max="10797" width="4.7109375" style="358" customWidth="1"/>
    <col min="10798" max="10829" width="0" style="358" hidden="1" customWidth="1"/>
    <col min="10830" max="10832" width="5.7109375" style="358" customWidth="1"/>
    <col min="10833" max="10833" width="12.140625" style="358" customWidth="1"/>
    <col min="10834" max="10835" width="5.7109375" style="358" customWidth="1"/>
    <col min="10836" max="10836" width="12.140625" style="358" customWidth="1"/>
    <col min="10837" max="10837" width="7.5703125" style="358" customWidth="1"/>
    <col min="10838" max="10838" width="6.85546875" style="358" customWidth="1"/>
    <col min="10839" max="10840" width="12.140625" style="358" customWidth="1"/>
    <col min="10841" max="11008" width="11.42578125" style="358"/>
    <col min="11009" max="11009" width="7" style="358" customWidth="1"/>
    <col min="11010" max="11010" width="7.140625" style="358" customWidth="1"/>
    <col min="11011" max="11011" width="33" style="358" customWidth="1"/>
    <col min="11012" max="11012" width="31" style="358" customWidth="1"/>
    <col min="11013" max="11013" width="7.28515625" style="358" customWidth="1"/>
    <col min="11014" max="11053" width="4.7109375" style="358" customWidth="1"/>
    <col min="11054" max="11085" width="0" style="358" hidden="1" customWidth="1"/>
    <col min="11086" max="11088" width="5.7109375" style="358" customWidth="1"/>
    <col min="11089" max="11089" width="12.140625" style="358" customWidth="1"/>
    <col min="11090" max="11091" width="5.7109375" style="358" customWidth="1"/>
    <col min="11092" max="11092" width="12.140625" style="358" customWidth="1"/>
    <col min="11093" max="11093" width="7.5703125" style="358" customWidth="1"/>
    <col min="11094" max="11094" width="6.85546875" style="358" customWidth="1"/>
    <col min="11095" max="11096" width="12.140625" style="358" customWidth="1"/>
    <col min="11097" max="11264" width="11.42578125" style="358"/>
    <col min="11265" max="11265" width="7" style="358" customWidth="1"/>
    <col min="11266" max="11266" width="7.140625" style="358" customWidth="1"/>
    <col min="11267" max="11267" width="33" style="358" customWidth="1"/>
    <col min="11268" max="11268" width="31" style="358" customWidth="1"/>
    <col min="11269" max="11269" width="7.28515625" style="358" customWidth="1"/>
    <col min="11270" max="11309" width="4.7109375" style="358" customWidth="1"/>
    <col min="11310" max="11341" width="0" style="358" hidden="1" customWidth="1"/>
    <col min="11342" max="11344" width="5.7109375" style="358" customWidth="1"/>
    <col min="11345" max="11345" width="12.140625" style="358" customWidth="1"/>
    <col min="11346" max="11347" width="5.7109375" style="358" customWidth="1"/>
    <col min="11348" max="11348" width="12.140625" style="358" customWidth="1"/>
    <col min="11349" max="11349" width="7.5703125" style="358" customWidth="1"/>
    <col min="11350" max="11350" width="6.85546875" style="358" customWidth="1"/>
    <col min="11351" max="11352" width="12.140625" style="358" customWidth="1"/>
    <col min="11353" max="11520" width="11.42578125" style="358"/>
    <col min="11521" max="11521" width="7" style="358" customWidth="1"/>
    <col min="11522" max="11522" width="7.140625" style="358" customWidth="1"/>
    <col min="11523" max="11523" width="33" style="358" customWidth="1"/>
    <col min="11524" max="11524" width="31" style="358" customWidth="1"/>
    <col min="11525" max="11525" width="7.28515625" style="358" customWidth="1"/>
    <col min="11526" max="11565" width="4.7109375" style="358" customWidth="1"/>
    <col min="11566" max="11597" width="0" style="358" hidden="1" customWidth="1"/>
    <col min="11598" max="11600" width="5.7109375" style="358" customWidth="1"/>
    <col min="11601" max="11601" width="12.140625" style="358" customWidth="1"/>
    <col min="11602" max="11603" width="5.7109375" style="358" customWidth="1"/>
    <col min="11604" max="11604" width="12.140625" style="358" customWidth="1"/>
    <col min="11605" max="11605" width="7.5703125" style="358" customWidth="1"/>
    <col min="11606" max="11606" width="6.85546875" style="358" customWidth="1"/>
    <col min="11607" max="11608" width="12.140625" style="358" customWidth="1"/>
    <col min="11609" max="11776" width="11.42578125" style="358"/>
    <col min="11777" max="11777" width="7" style="358" customWidth="1"/>
    <col min="11778" max="11778" width="7.140625" style="358" customWidth="1"/>
    <col min="11779" max="11779" width="33" style="358" customWidth="1"/>
    <col min="11780" max="11780" width="31" style="358" customWidth="1"/>
    <col min="11781" max="11781" width="7.28515625" style="358" customWidth="1"/>
    <col min="11782" max="11821" width="4.7109375" style="358" customWidth="1"/>
    <col min="11822" max="11853" width="0" style="358" hidden="1" customWidth="1"/>
    <col min="11854" max="11856" width="5.7109375" style="358" customWidth="1"/>
    <col min="11857" max="11857" width="12.140625" style="358" customWidth="1"/>
    <col min="11858" max="11859" width="5.7109375" style="358" customWidth="1"/>
    <col min="11860" max="11860" width="12.140625" style="358" customWidth="1"/>
    <col min="11861" max="11861" width="7.5703125" style="358" customWidth="1"/>
    <col min="11862" max="11862" width="6.85546875" style="358" customWidth="1"/>
    <col min="11863" max="11864" width="12.140625" style="358" customWidth="1"/>
    <col min="11865" max="12032" width="11.42578125" style="358"/>
    <col min="12033" max="12033" width="7" style="358" customWidth="1"/>
    <col min="12034" max="12034" width="7.140625" style="358" customWidth="1"/>
    <col min="12035" max="12035" width="33" style="358" customWidth="1"/>
    <col min="12036" max="12036" width="31" style="358" customWidth="1"/>
    <col min="12037" max="12037" width="7.28515625" style="358" customWidth="1"/>
    <col min="12038" max="12077" width="4.7109375" style="358" customWidth="1"/>
    <col min="12078" max="12109" width="0" style="358" hidden="1" customWidth="1"/>
    <col min="12110" max="12112" width="5.7109375" style="358" customWidth="1"/>
    <col min="12113" max="12113" width="12.140625" style="358" customWidth="1"/>
    <col min="12114" max="12115" width="5.7109375" style="358" customWidth="1"/>
    <col min="12116" max="12116" width="12.140625" style="358" customWidth="1"/>
    <col min="12117" max="12117" width="7.5703125" style="358" customWidth="1"/>
    <col min="12118" max="12118" width="6.85546875" style="358" customWidth="1"/>
    <col min="12119" max="12120" width="12.140625" style="358" customWidth="1"/>
    <col min="12121" max="12288" width="11.42578125" style="358"/>
    <col min="12289" max="12289" width="7" style="358" customWidth="1"/>
    <col min="12290" max="12290" width="7.140625" style="358" customWidth="1"/>
    <col min="12291" max="12291" width="33" style="358" customWidth="1"/>
    <col min="12292" max="12292" width="31" style="358" customWidth="1"/>
    <col min="12293" max="12293" width="7.28515625" style="358" customWidth="1"/>
    <col min="12294" max="12333" width="4.7109375" style="358" customWidth="1"/>
    <col min="12334" max="12365" width="0" style="358" hidden="1" customWidth="1"/>
    <col min="12366" max="12368" width="5.7109375" style="358" customWidth="1"/>
    <col min="12369" max="12369" width="12.140625" style="358" customWidth="1"/>
    <col min="12370" max="12371" width="5.7109375" style="358" customWidth="1"/>
    <col min="12372" max="12372" width="12.140625" style="358" customWidth="1"/>
    <col min="12373" max="12373" width="7.5703125" style="358" customWidth="1"/>
    <col min="12374" max="12374" width="6.85546875" style="358" customWidth="1"/>
    <col min="12375" max="12376" width="12.140625" style="358" customWidth="1"/>
    <col min="12377" max="12544" width="11.42578125" style="358"/>
    <col min="12545" max="12545" width="7" style="358" customWidth="1"/>
    <col min="12546" max="12546" width="7.140625" style="358" customWidth="1"/>
    <col min="12547" max="12547" width="33" style="358" customWidth="1"/>
    <col min="12548" max="12548" width="31" style="358" customWidth="1"/>
    <col min="12549" max="12549" width="7.28515625" style="358" customWidth="1"/>
    <col min="12550" max="12589" width="4.7109375" style="358" customWidth="1"/>
    <col min="12590" max="12621" width="0" style="358" hidden="1" customWidth="1"/>
    <col min="12622" max="12624" width="5.7109375" style="358" customWidth="1"/>
    <col min="12625" max="12625" width="12.140625" style="358" customWidth="1"/>
    <col min="12626" max="12627" width="5.7109375" style="358" customWidth="1"/>
    <col min="12628" max="12628" width="12.140625" style="358" customWidth="1"/>
    <col min="12629" max="12629" width="7.5703125" style="358" customWidth="1"/>
    <col min="12630" max="12630" width="6.85546875" style="358" customWidth="1"/>
    <col min="12631" max="12632" width="12.140625" style="358" customWidth="1"/>
    <col min="12633" max="12800" width="11.42578125" style="358"/>
    <col min="12801" max="12801" width="7" style="358" customWidth="1"/>
    <col min="12802" max="12802" width="7.140625" style="358" customWidth="1"/>
    <col min="12803" max="12803" width="33" style="358" customWidth="1"/>
    <col min="12804" max="12804" width="31" style="358" customWidth="1"/>
    <col min="12805" max="12805" width="7.28515625" style="358" customWidth="1"/>
    <col min="12806" max="12845" width="4.7109375" style="358" customWidth="1"/>
    <col min="12846" max="12877" width="0" style="358" hidden="1" customWidth="1"/>
    <col min="12878" max="12880" width="5.7109375" style="358" customWidth="1"/>
    <col min="12881" max="12881" width="12.140625" style="358" customWidth="1"/>
    <col min="12882" max="12883" width="5.7109375" style="358" customWidth="1"/>
    <col min="12884" max="12884" width="12.140625" style="358" customWidth="1"/>
    <col min="12885" max="12885" width="7.5703125" style="358" customWidth="1"/>
    <col min="12886" max="12886" width="6.85546875" style="358" customWidth="1"/>
    <col min="12887" max="12888" width="12.140625" style="358" customWidth="1"/>
    <col min="12889" max="13056" width="11.42578125" style="358"/>
    <col min="13057" max="13057" width="7" style="358" customWidth="1"/>
    <col min="13058" max="13058" width="7.140625" style="358" customWidth="1"/>
    <col min="13059" max="13059" width="33" style="358" customWidth="1"/>
    <col min="13060" max="13060" width="31" style="358" customWidth="1"/>
    <col min="13061" max="13061" width="7.28515625" style="358" customWidth="1"/>
    <col min="13062" max="13101" width="4.7109375" style="358" customWidth="1"/>
    <col min="13102" max="13133" width="0" style="358" hidden="1" customWidth="1"/>
    <col min="13134" max="13136" width="5.7109375" style="358" customWidth="1"/>
    <col min="13137" max="13137" width="12.140625" style="358" customWidth="1"/>
    <col min="13138" max="13139" width="5.7109375" style="358" customWidth="1"/>
    <col min="13140" max="13140" width="12.140625" style="358" customWidth="1"/>
    <col min="13141" max="13141" width="7.5703125" style="358" customWidth="1"/>
    <col min="13142" max="13142" width="6.85546875" style="358" customWidth="1"/>
    <col min="13143" max="13144" width="12.140625" style="358" customWidth="1"/>
    <col min="13145" max="13312" width="11.42578125" style="358"/>
    <col min="13313" max="13313" width="7" style="358" customWidth="1"/>
    <col min="13314" max="13314" width="7.140625" style="358" customWidth="1"/>
    <col min="13315" max="13315" width="33" style="358" customWidth="1"/>
    <col min="13316" max="13316" width="31" style="358" customWidth="1"/>
    <col min="13317" max="13317" width="7.28515625" style="358" customWidth="1"/>
    <col min="13318" max="13357" width="4.7109375" style="358" customWidth="1"/>
    <col min="13358" max="13389" width="0" style="358" hidden="1" customWidth="1"/>
    <col min="13390" max="13392" width="5.7109375" style="358" customWidth="1"/>
    <col min="13393" max="13393" width="12.140625" style="358" customWidth="1"/>
    <col min="13394" max="13395" width="5.7109375" style="358" customWidth="1"/>
    <col min="13396" max="13396" width="12.140625" style="358" customWidth="1"/>
    <col min="13397" max="13397" width="7.5703125" style="358" customWidth="1"/>
    <col min="13398" max="13398" width="6.85546875" style="358" customWidth="1"/>
    <col min="13399" max="13400" width="12.140625" style="358" customWidth="1"/>
    <col min="13401" max="13568" width="11.42578125" style="358"/>
    <col min="13569" max="13569" width="7" style="358" customWidth="1"/>
    <col min="13570" max="13570" width="7.140625" style="358" customWidth="1"/>
    <col min="13571" max="13571" width="33" style="358" customWidth="1"/>
    <col min="13572" max="13572" width="31" style="358" customWidth="1"/>
    <col min="13573" max="13573" width="7.28515625" style="358" customWidth="1"/>
    <col min="13574" max="13613" width="4.7109375" style="358" customWidth="1"/>
    <col min="13614" max="13645" width="0" style="358" hidden="1" customWidth="1"/>
    <col min="13646" max="13648" width="5.7109375" style="358" customWidth="1"/>
    <col min="13649" max="13649" width="12.140625" style="358" customWidth="1"/>
    <col min="13650" max="13651" width="5.7109375" style="358" customWidth="1"/>
    <col min="13652" max="13652" width="12.140625" style="358" customWidth="1"/>
    <col min="13653" max="13653" width="7.5703125" style="358" customWidth="1"/>
    <col min="13654" max="13654" width="6.85546875" style="358" customWidth="1"/>
    <col min="13655" max="13656" width="12.140625" style="358" customWidth="1"/>
    <col min="13657" max="13824" width="11.42578125" style="358"/>
    <col min="13825" max="13825" width="7" style="358" customWidth="1"/>
    <col min="13826" max="13826" width="7.140625" style="358" customWidth="1"/>
    <col min="13827" max="13827" width="33" style="358" customWidth="1"/>
    <col min="13828" max="13828" width="31" style="358" customWidth="1"/>
    <col min="13829" max="13829" width="7.28515625" style="358" customWidth="1"/>
    <col min="13830" max="13869" width="4.7109375" style="358" customWidth="1"/>
    <col min="13870" max="13901" width="0" style="358" hidden="1" customWidth="1"/>
    <col min="13902" max="13904" width="5.7109375" style="358" customWidth="1"/>
    <col min="13905" max="13905" width="12.140625" style="358" customWidth="1"/>
    <col min="13906" max="13907" width="5.7109375" style="358" customWidth="1"/>
    <col min="13908" max="13908" width="12.140625" style="358" customWidth="1"/>
    <col min="13909" max="13909" width="7.5703125" style="358" customWidth="1"/>
    <col min="13910" max="13910" width="6.85546875" style="358" customWidth="1"/>
    <col min="13911" max="13912" width="12.140625" style="358" customWidth="1"/>
    <col min="13913" max="14080" width="11.42578125" style="358"/>
    <col min="14081" max="14081" width="7" style="358" customWidth="1"/>
    <col min="14082" max="14082" width="7.140625" style="358" customWidth="1"/>
    <col min="14083" max="14083" width="33" style="358" customWidth="1"/>
    <col min="14084" max="14084" width="31" style="358" customWidth="1"/>
    <col min="14085" max="14085" width="7.28515625" style="358" customWidth="1"/>
    <col min="14086" max="14125" width="4.7109375" style="358" customWidth="1"/>
    <col min="14126" max="14157" width="0" style="358" hidden="1" customWidth="1"/>
    <col min="14158" max="14160" width="5.7109375" style="358" customWidth="1"/>
    <col min="14161" max="14161" width="12.140625" style="358" customWidth="1"/>
    <col min="14162" max="14163" width="5.7109375" style="358" customWidth="1"/>
    <col min="14164" max="14164" width="12.140625" style="358" customWidth="1"/>
    <col min="14165" max="14165" width="7.5703125" style="358" customWidth="1"/>
    <col min="14166" max="14166" width="6.85546875" style="358" customWidth="1"/>
    <col min="14167" max="14168" width="12.140625" style="358" customWidth="1"/>
    <col min="14169" max="14336" width="11.42578125" style="358"/>
    <col min="14337" max="14337" width="7" style="358" customWidth="1"/>
    <col min="14338" max="14338" width="7.140625" style="358" customWidth="1"/>
    <col min="14339" max="14339" width="33" style="358" customWidth="1"/>
    <col min="14340" max="14340" width="31" style="358" customWidth="1"/>
    <col min="14341" max="14341" width="7.28515625" style="358" customWidth="1"/>
    <col min="14342" max="14381" width="4.7109375" style="358" customWidth="1"/>
    <col min="14382" max="14413" width="0" style="358" hidden="1" customWidth="1"/>
    <col min="14414" max="14416" width="5.7109375" style="358" customWidth="1"/>
    <col min="14417" max="14417" width="12.140625" style="358" customWidth="1"/>
    <col min="14418" max="14419" width="5.7109375" style="358" customWidth="1"/>
    <col min="14420" max="14420" width="12.140625" style="358" customWidth="1"/>
    <col min="14421" max="14421" width="7.5703125" style="358" customWidth="1"/>
    <col min="14422" max="14422" width="6.85546875" style="358" customWidth="1"/>
    <col min="14423" max="14424" width="12.140625" style="358" customWidth="1"/>
    <col min="14425" max="14592" width="11.42578125" style="358"/>
    <col min="14593" max="14593" width="7" style="358" customWidth="1"/>
    <col min="14594" max="14594" width="7.140625" style="358" customWidth="1"/>
    <col min="14595" max="14595" width="33" style="358" customWidth="1"/>
    <col min="14596" max="14596" width="31" style="358" customWidth="1"/>
    <col min="14597" max="14597" width="7.28515625" style="358" customWidth="1"/>
    <col min="14598" max="14637" width="4.7109375" style="358" customWidth="1"/>
    <col min="14638" max="14669" width="0" style="358" hidden="1" customWidth="1"/>
    <col min="14670" max="14672" width="5.7109375" style="358" customWidth="1"/>
    <col min="14673" max="14673" width="12.140625" style="358" customWidth="1"/>
    <col min="14674" max="14675" width="5.7109375" style="358" customWidth="1"/>
    <col min="14676" max="14676" width="12.140625" style="358" customWidth="1"/>
    <col min="14677" max="14677" width="7.5703125" style="358" customWidth="1"/>
    <col min="14678" max="14678" width="6.85546875" style="358" customWidth="1"/>
    <col min="14679" max="14680" width="12.140625" style="358" customWidth="1"/>
    <col min="14681" max="14848" width="11.42578125" style="358"/>
    <col min="14849" max="14849" width="7" style="358" customWidth="1"/>
    <col min="14850" max="14850" width="7.140625" style="358" customWidth="1"/>
    <col min="14851" max="14851" width="33" style="358" customWidth="1"/>
    <col min="14852" max="14852" width="31" style="358" customWidth="1"/>
    <col min="14853" max="14853" width="7.28515625" style="358" customWidth="1"/>
    <col min="14854" max="14893" width="4.7109375" style="358" customWidth="1"/>
    <col min="14894" max="14925" width="0" style="358" hidden="1" customWidth="1"/>
    <col min="14926" max="14928" width="5.7109375" style="358" customWidth="1"/>
    <col min="14929" max="14929" width="12.140625" style="358" customWidth="1"/>
    <col min="14930" max="14931" width="5.7109375" style="358" customWidth="1"/>
    <col min="14932" max="14932" width="12.140625" style="358" customWidth="1"/>
    <col min="14933" max="14933" width="7.5703125" style="358" customWidth="1"/>
    <col min="14934" max="14934" width="6.85546875" style="358" customWidth="1"/>
    <col min="14935" max="14936" width="12.140625" style="358" customWidth="1"/>
    <col min="14937" max="15104" width="11.42578125" style="358"/>
    <col min="15105" max="15105" width="7" style="358" customWidth="1"/>
    <col min="15106" max="15106" width="7.140625" style="358" customWidth="1"/>
    <col min="15107" max="15107" width="33" style="358" customWidth="1"/>
    <col min="15108" max="15108" width="31" style="358" customWidth="1"/>
    <col min="15109" max="15109" width="7.28515625" style="358" customWidth="1"/>
    <col min="15110" max="15149" width="4.7109375" style="358" customWidth="1"/>
    <col min="15150" max="15181" width="0" style="358" hidden="1" customWidth="1"/>
    <col min="15182" max="15184" width="5.7109375" style="358" customWidth="1"/>
    <col min="15185" max="15185" width="12.140625" style="358" customWidth="1"/>
    <col min="15186" max="15187" width="5.7109375" style="358" customWidth="1"/>
    <col min="15188" max="15188" width="12.140625" style="358" customWidth="1"/>
    <col min="15189" max="15189" width="7.5703125" style="358" customWidth="1"/>
    <col min="15190" max="15190" width="6.85546875" style="358" customWidth="1"/>
    <col min="15191" max="15192" width="12.140625" style="358" customWidth="1"/>
    <col min="15193" max="15360" width="11.42578125" style="358"/>
    <col min="15361" max="15361" width="7" style="358" customWidth="1"/>
    <col min="15362" max="15362" width="7.140625" style="358" customWidth="1"/>
    <col min="15363" max="15363" width="33" style="358" customWidth="1"/>
    <col min="15364" max="15364" width="31" style="358" customWidth="1"/>
    <col min="15365" max="15365" width="7.28515625" style="358" customWidth="1"/>
    <col min="15366" max="15405" width="4.7109375" style="358" customWidth="1"/>
    <col min="15406" max="15437" width="0" style="358" hidden="1" customWidth="1"/>
    <col min="15438" max="15440" width="5.7109375" style="358" customWidth="1"/>
    <col min="15441" max="15441" width="12.140625" style="358" customWidth="1"/>
    <col min="15442" max="15443" width="5.7109375" style="358" customWidth="1"/>
    <col min="15444" max="15444" width="12.140625" style="358" customWidth="1"/>
    <col min="15445" max="15445" width="7.5703125" style="358" customWidth="1"/>
    <col min="15446" max="15446" width="6.85546875" style="358" customWidth="1"/>
    <col min="15447" max="15448" width="12.140625" style="358" customWidth="1"/>
    <col min="15449" max="15616" width="11.42578125" style="358"/>
    <col min="15617" max="15617" width="7" style="358" customWidth="1"/>
    <col min="15618" max="15618" width="7.140625" style="358" customWidth="1"/>
    <col min="15619" max="15619" width="33" style="358" customWidth="1"/>
    <col min="15620" max="15620" width="31" style="358" customWidth="1"/>
    <col min="15621" max="15621" width="7.28515625" style="358" customWidth="1"/>
    <col min="15622" max="15661" width="4.7109375" style="358" customWidth="1"/>
    <col min="15662" max="15693" width="0" style="358" hidden="1" customWidth="1"/>
    <col min="15694" max="15696" width="5.7109375" style="358" customWidth="1"/>
    <col min="15697" max="15697" width="12.140625" style="358" customWidth="1"/>
    <col min="15698" max="15699" width="5.7109375" style="358" customWidth="1"/>
    <col min="15700" max="15700" width="12.140625" style="358" customWidth="1"/>
    <col min="15701" max="15701" width="7.5703125" style="358" customWidth="1"/>
    <col min="15702" max="15702" width="6.85546875" style="358" customWidth="1"/>
    <col min="15703" max="15704" width="12.140625" style="358" customWidth="1"/>
    <col min="15705" max="15872" width="11.42578125" style="358"/>
    <col min="15873" max="15873" width="7" style="358" customWidth="1"/>
    <col min="15874" max="15874" width="7.140625" style="358" customWidth="1"/>
    <col min="15875" max="15875" width="33" style="358" customWidth="1"/>
    <col min="15876" max="15876" width="31" style="358" customWidth="1"/>
    <col min="15877" max="15877" width="7.28515625" style="358" customWidth="1"/>
    <col min="15878" max="15917" width="4.7109375" style="358" customWidth="1"/>
    <col min="15918" max="15949" width="0" style="358" hidden="1" customWidth="1"/>
    <col min="15950" max="15952" width="5.7109375" style="358" customWidth="1"/>
    <col min="15953" max="15953" width="12.140625" style="358" customWidth="1"/>
    <col min="15954" max="15955" width="5.7109375" style="358" customWidth="1"/>
    <col min="15956" max="15956" width="12.140625" style="358" customWidth="1"/>
    <col min="15957" max="15957" width="7.5703125" style="358" customWidth="1"/>
    <col min="15958" max="15958" width="6.85546875" style="358" customWidth="1"/>
    <col min="15959" max="15960" width="12.140625" style="358" customWidth="1"/>
    <col min="15961" max="16128" width="11.42578125" style="358"/>
    <col min="16129" max="16129" width="7" style="358" customWidth="1"/>
    <col min="16130" max="16130" width="7.140625" style="358" customWidth="1"/>
    <col min="16131" max="16131" width="33" style="358" customWidth="1"/>
    <col min="16132" max="16132" width="31" style="358" customWidth="1"/>
    <col min="16133" max="16133" width="7.28515625" style="358" customWidth="1"/>
    <col min="16134" max="16173" width="4.7109375" style="358" customWidth="1"/>
    <col min="16174" max="16205" width="0" style="358" hidden="1" customWidth="1"/>
    <col min="16206" max="16208" width="5.7109375" style="358" customWidth="1"/>
    <col min="16209" max="16209" width="12.140625" style="358" customWidth="1"/>
    <col min="16210" max="16211" width="5.7109375" style="358" customWidth="1"/>
    <col min="16212" max="16212" width="12.140625" style="358" customWidth="1"/>
    <col min="16213" max="16213" width="7.5703125" style="358" customWidth="1"/>
    <col min="16214" max="16214" width="6.85546875" style="358" customWidth="1"/>
    <col min="16215" max="16216" width="12.140625" style="358" customWidth="1"/>
    <col min="16217" max="16384" width="11.42578125" style="358"/>
  </cols>
  <sheetData>
    <row r="1" spans="1:88" ht="45">
      <c r="K1" s="359">
        <v>2009</v>
      </c>
    </row>
    <row r="3" spans="1:88" ht="12" customHeight="1"/>
    <row r="4" spans="1:88" ht="2.25" customHeight="1">
      <c r="F4" s="360"/>
      <c r="G4" s="360"/>
      <c r="H4" s="361"/>
      <c r="I4" s="361"/>
      <c r="J4" s="361"/>
      <c r="K4" s="361"/>
      <c r="L4" s="361"/>
      <c r="M4" s="361"/>
      <c r="N4" s="361"/>
      <c r="O4" s="361"/>
      <c r="P4" s="360"/>
      <c r="Q4" s="360"/>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0" t="s">
        <v>57</v>
      </c>
      <c r="BG4" s="360" t="s">
        <v>58</v>
      </c>
      <c r="BH4" s="361" t="s">
        <v>59</v>
      </c>
      <c r="BI4" s="361" t="s">
        <v>60</v>
      </c>
      <c r="BJ4" s="361" t="s">
        <v>61</v>
      </c>
      <c r="BK4" s="361" t="s">
        <v>62</v>
      </c>
      <c r="BL4" s="361" t="s">
        <v>61</v>
      </c>
      <c r="BM4" s="361" t="s">
        <v>62</v>
      </c>
      <c r="BN4" s="361" t="s">
        <v>61</v>
      </c>
      <c r="BO4" s="361" t="s">
        <v>62</v>
      </c>
      <c r="BP4" s="360" t="s">
        <v>57</v>
      </c>
      <c r="BQ4" s="360" t="s">
        <v>58</v>
      </c>
      <c r="BR4" s="361" t="s">
        <v>59</v>
      </c>
      <c r="BS4" s="361" t="s">
        <v>60</v>
      </c>
      <c r="BT4" s="361" t="s">
        <v>61</v>
      </c>
      <c r="BU4" s="361" t="s">
        <v>62</v>
      </c>
      <c r="BV4" s="361" t="s">
        <v>61</v>
      </c>
      <c r="BW4" s="361" t="s">
        <v>62</v>
      </c>
      <c r="BX4" s="361" t="s">
        <v>61</v>
      </c>
      <c r="BY4" s="361" t="s">
        <v>62</v>
      </c>
    </row>
    <row r="5" spans="1:88" ht="104.25" customHeight="1">
      <c r="C5" s="362" t="s">
        <v>98</v>
      </c>
      <c r="D5" s="417" t="str">
        <f>'[1]Week SetUp'!$A$6</f>
        <v>National Open C'ships 2013</v>
      </c>
      <c r="E5" s="418"/>
      <c r="F5" s="419"/>
      <c r="G5" s="419"/>
      <c r="H5" s="419"/>
      <c r="I5" s="419"/>
      <c r="J5" s="419"/>
      <c r="K5" s="419"/>
      <c r="L5" s="420"/>
      <c r="M5" s="419"/>
      <c r="N5" s="421"/>
      <c r="O5" s="421"/>
      <c r="P5" s="421"/>
      <c r="Q5" s="421"/>
      <c r="R5" s="421"/>
      <c r="S5" s="421"/>
      <c r="T5" s="421"/>
      <c r="U5" s="421"/>
      <c r="V5" s="421"/>
      <c r="W5" s="421"/>
      <c r="X5" s="421"/>
      <c r="Y5" s="421"/>
      <c r="Z5" s="422"/>
      <c r="AA5" s="422"/>
      <c r="AB5" s="422"/>
      <c r="AC5" s="422"/>
      <c r="AD5" s="422"/>
      <c r="AE5" s="422"/>
      <c r="AF5" s="422"/>
      <c r="AG5" s="422"/>
      <c r="AH5" s="422"/>
      <c r="AI5" s="422"/>
      <c r="AJ5" s="422"/>
      <c r="AK5" s="422"/>
      <c r="AL5" s="422"/>
      <c r="AM5" s="422"/>
      <c r="AN5" s="422"/>
      <c r="AO5" s="363"/>
      <c r="AP5" s="363"/>
      <c r="AQ5" s="363"/>
    </row>
    <row r="6" spans="1:88" ht="48.75" customHeight="1">
      <c r="C6" s="364"/>
      <c r="D6" s="414" t="s">
        <v>99</v>
      </c>
      <c r="E6" s="415"/>
      <c r="F6" s="415"/>
      <c r="G6" s="415"/>
      <c r="H6" s="415"/>
      <c r="I6" s="415"/>
      <c r="J6" s="415"/>
      <c r="K6" s="416"/>
      <c r="L6" s="415"/>
      <c r="M6" s="354"/>
      <c r="N6" s="354"/>
      <c r="O6" s="354"/>
      <c r="P6" s="354"/>
      <c r="Q6" s="354"/>
      <c r="R6" s="354"/>
      <c r="S6" s="354"/>
      <c r="T6" s="355"/>
      <c r="U6" s="355"/>
      <c r="V6" s="355"/>
      <c r="W6" s="355"/>
      <c r="X6" s="355"/>
      <c r="Y6" s="364"/>
    </row>
    <row r="7" spans="1:88" ht="30">
      <c r="A7" s="365"/>
      <c r="B7" s="364" t="s">
        <v>63</v>
      </c>
      <c r="C7" s="363"/>
      <c r="D7" s="363"/>
      <c r="E7" s="363"/>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6"/>
      <c r="CD7" s="365"/>
      <c r="CE7" s="365"/>
      <c r="CF7" s="366"/>
      <c r="CG7" s="365"/>
      <c r="CH7" s="365"/>
      <c r="CI7" s="366"/>
      <c r="CJ7" s="366"/>
    </row>
    <row r="8" spans="1:88" ht="13.5" thickBot="1">
      <c r="A8" s="365"/>
      <c r="B8" s="365"/>
      <c r="C8" s="363"/>
      <c r="D8" s="363"/>
      <c r="E8" s="363"/>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6"/>
      <c r="CD8" s="365"/>
      <c r="CE8" s="365"/>
      <c r="CF8" s="366"/>
      <c r="CG8" s="365"/>
      <c r="CH8" s="365"/>
      <c r="CI8" s="366"/>
      <c r="CJ8" s="366"/>
    </row>
    <row r="9" spans="1:88" ht="116.1" customHeight="1" thickBot="1">
      <c r="A9" s="366"/>
      <c r="B9" s="367"/>
      <c r="C9" s="368" t="s">
        <v>64</v>
      </c>
      <c r="D9" s="368"/>
      <c r="E9" s="369" t="s">
        <v>65</v>
      </c>
      <c r="F9" s="370" t="s">
        <v>66</v>
      </c>
      <c r="G9" s="370" t="s">
        <v>67</v>
      </c>
      <c r="H9" s="370" t="s">
        <v>68</v>
      </c>
      <c r="I9" s="370" t="s">
        <v>69</v>
      </c>
      <c r="J9" s="371" t="s">
        <v>70</v>
      </c>
      <c r="K9" s="372"/>
      <c r="L9" s="372"/>
      <c r="M9" s="372"/>
      <c r="N9" s="372"/>
      <c r="O9" s="373"/>
      <c r="P9" s="370" t="s">
        <v>66</v>
      </c>
      <c r="Q9" s="370" t="s">
        <v>67</v>
      </c>
      <c r="R9" s="370" t="s">
        <v>68</v>
      </c>
      <c r="S9" s="370" t="s">
        <v>69</v>
      </c>
      <c r="T9" s="371" t="s">
        <v>70</v>
      </c>
      <c r="U9" s="372"/>
      <c r="V9" s="372"/>
      <c r="W9" s="372"/>
      <c r="X9" s="372"/>
      <c r="Y9" s="372"/>
      <c r="Z9" s="374" t="s">
        <v>66</v>
      </c>
      <c r="AA9" s="370" t="s">
        <v>67</v>
      </c>
      <c r="AB9" s="370" t="s">
        <v>68</v>
      </c>
      <c r="AC9" s="370" t="s">
        <v>69</v>
      </c>
      <c r="AD9" s="371" t="s">
        <v>70</v>
      </c>
      <c r="AE9" s="372"/>
      <c r="AF9" s="372"/>
      <c r="AG9" s="372"/>
      <c r="AH9" s="372"/>
      <c r="AI9" s="373"/>
      <c r="AJ9" s="370" t="s">
        <v>66</v>
      </c>
      <c r="AK9" s="370" t="s">
        <v>67</v>
      </c>
      <c r="AL9" s="370" t="s">
        <v>68</v>
      </c>
      <c r="AM9" s="370" t="s">
        <v>69</v>
      </c>
      <c r="AN9" s="371" t="s">
        <v>70</v>
      </c>
      <c r="AO9" s="372"/>
      <c r="AP9" s="372"/>
      <c r="AQ9" s="372"/>
      <c r="AR9" s="372"/>
      <c r="AS9" s="373"/>
      <c r="AT9" s="372"/>
      <c r="AU9" s="373"/>
      <c r="AV9" s="372"/>
      <c r="AW9" s="372"/>
      <c r="AX9" s="372"/>
      <c r="AY9" s="372"/>
      <c r="AZ9" s="372"/>
      <c r="BA9" s="372"/>
      <c r="BB9" s="372"/>
      <c r="BC9" s="372"/>
      <c r="BD9" s="372"/>
      <c r="BE9" s="372"/>
      <c r="BF9" s="375"/>
      <c r="BG9" s="372"/>
      <c r="BH9" s="372"/>
      <c r="BI9" s="372"/>
      <c r="BJ9" s="372"/>
      <c r="BK9" s="372"/>
      <c r="BL9" s="372"/>
      <c r="BM9" s="372"/>
      <c r="BN9" s="372"/>
      <c r="BO9" s="373"/>
      <c r="BP9" s="375"/>
      <c r="BQ9" s="372"/>
      <c r="BR9" s="372"/>
      <c r="BS9" s="372"/>
      <c r="BT9" s="372"/>
      <c r="BU9" s="372"/>
      <c r="BV9" s="372"/>
      <c r="BW9" s="372"/>
      <c r="BX9" s="372"/>
      <c r="BY9" s="373"/>
      <c r="BZ9" s="376" t="s">
        <v>66</v>
      </c>
      <c r="CA9" s="376" t="s">
        <v>67</v>
      </c>
      <c r="CB9" s="376" t="s">
        <v>71</v>
      </c>
      <c r="CC9" s="377" t="s">
        <v>72</v>
      </c>
      <c r="CD9" s="376" t="s">
        <v>68</v>
      </c>
      <c r="CE9" s="376" t="s">
        <v>69</v>
      </c>
      <c r="CF9" s="377" t="s">
        <v>73</v>
      </c>
      <c r="CG9" s="376" t="s">
        <v>74</v>
      </c>
      <c r="CH9" s="376" t="s">
        <v>75</v>
      </c>
      <c r="CI9" s="377" t="s">
        <v>76</v>
      </c>
      <c r="CJ9" s="378" t="s">
        <v>77</v>
      </c>
    </row>
    <row r="10" spans="1:88" ht="50.1" customHeight="1" thickBot="1">
      <c r="A10" s="365"/>
      <c r="B10" s="379">
        <v>1</v>
      </c>
      <c r="C10" s="356" t="s">
        <v>86</v>
      </c>
      <c r="D10" s="356" t="s">
        <v>87</v>
      </c>
      <c r="E10" s="381"/>
      <c r="F10" s="382"/>
      <c r="G10" s="382"/>
      <c r="H10" s="382"/>
      <c r="I10" s="382"/>
      <c r="J10" s="382"/>
      <c r="K10" s="382"/>
      <c r="L10" s="382"/>
      <c r="M10" s="382"/>
      <c r="N10" s="382"/>
      <c r="O10" s="383"/>
      <c r="P10" s="384"/>
      <c r="Q10" s="385"/>
      <c r="R10" s="385"/>
      <c r="S10" s="385"/>
      <c r="T10" s="385"/>
      <c r="U10" s="385"/>
      <c r="V10" s="385"/>
      <c r="W10" s="385"/>
      <c r="X10" s="385"/>
      <c r="Y10" s="385"/>
      <c r="Z10" s="384"/>
      <c r="AA10" s="385"/>
      <c r="AB10" s="385"/>
      <c r="AC10" s="385"/>
      <c r="AD10" s="385"/>
      <c r="AE10" s="385"/>
      <c r="AF10" s="385"/>
      <c r="AG10" s="385"/>
      <c r="AH10" s="385"/>
      <c r="AI10" s="386"/>
      <c r="AJ10" s="384"/>
      <c r="AK10" s="385"/>
      <c r="AL10" s="385"/>
      <c r="AM10" s="385"/>
      <c r="AN10" s="385"/>
      <c r="AO10" s="385"/>
      <c r="AP10" s="385"/>
      <c r="AQ10" s="385"/>
      <c r="AR10" s="385"/>
      <c r="AS10" s="386"/>
      <c r="AT10" s="385"/>
      <c r="AU10" s="386"/>
      <c r="AV10" s="385"/>
      <c r="AW10" s="385"/>
      <c r="AX10" s="385"/>
      <c r="AY10" s="385"/>
      <c r="AZ10" s="385"/>
      <c r="BA10" s="385"/>
      <c r="BB10" s="385"/>
      <c r="BC10" s="385"/>
      <c r="BD10" s="385"/>
      <c r="BE10" s="385"/>
      <c r="BF10" s="384"/>
      <c r="BG10" s="385"/>
      <c r="BH10" s="385"/>
      <c r="BI10" s="385"/>
      <c r="BJ10" s="385"/>
      <c r="BK10" s="385"/>
      <c r="BL10" s="385"/>
      <c r="BM10" s="385"/>
      <c r="BN10" s="385"/>
      <c r="BO10" s="386"/>
      <c r="BP10" s="384"/>
      <c r="BQ10" s="385"/>
      <c r="BR10" s="385"/>
      <c r="BS10" s="385"/>
      <c r="BT10" s="385"/>
      <c r="BU10" s="385"/>
      <c r="BV10" s="385"/>
      <c r="BW10" s="385"/>
      <c r="BX10" s="385"/>
      <c r="BY10" s="386"/>
      <c r="BZ10" s="387">
        <f>P11+P10+Z10+AJ10</f>
        <v>0</v>
      </c>
      <c r="CA10" s="387">
        <f>Q11+Q10+AA10+AK10</f>
        <v>0</v>
      </c>
      <c r="CB10" s="387">
        <v>3</v>
      </c>
      <c r="CC10" s="388">
        <f>(BZ10-CA10)/CB10</f>
        <v>0</v>
      </c>
      <c r="CD10" s="387">
        <f>R11+R10+AB10+AL10</f>
        <v>0</v>
      </c>
      <c r="CE10" s="387">
        <f>S11+S10+AC10+AM10</f>
        <v>0</v>
      </c>
      <c r="CF10" s="388">
        <f>(CD10-CE10)/CB10</f>
        <v>0</v>
      </c>
      <c r="CG10" s="387">
        <v>0</v>
      </c>
      <c r="CH10" s="387">
        <v>0</v>
      </c>
      <c r="CI10" s="388">
        <f>(CG10-CH10)/CB10</f>
        <v>0</v>
      </c>
      <c r="CJ10" s="389"/>
    </row>
    <row r="11" spans="1:88" ht="50.1" customHeight="1" thickBot="1">
      <c r="A11" s="365"/>
      <c r="B11" s="379">
        <v>2</v>
      </c>
      <c r="C11" s="356" t="s">
        <v>81</v>
      </c>
      <c r="D11" s="356" t="s">
        <v>82</v>
      </c>
      <c r="E11" s="381"/>
      <c r="F11" s="385"/>
      <c r="G11" s="385"/>
      <c r="H11" s="385"/>
      <c r="I11" s="385"/>
      <c r="J11" s="385"/>
      <c r="K11" s="385"/>
      <c r="L11" s="385"/>
      <c r="M11" s="385"/>
      <c r="N11" s="385"/>
      <c r="O11" s="386"/>
      <c r="P11" s="382"/>
      <c r="Q11" s="382"/>
      <c r="R11" s="382"/>
      <c r="S11" s="382"/>
      <c r="T11" s="382"/>
      <c r="U11" s="382"/>
      <c r="V11" s="382"/>
      <c r="W11" s="382"/>
      <c r="X11" s="382"/>
      <c r="Y11" s="383"/>
      <c r="Z11" s="390"/>
      <c r="AA11" s="391"/>
      <c r="AB11" s="391"/>
      <c r="AC11" s="391"/>
      <c r="AD11" s="391"/>
      <c r="AE11" s="391"/>
      <c r="AF11" s="391"/>
      <c r="AG11" s="391"/>
      <c r="AH11" s="391"/>
      <c r="AI11" s="392"/>
      <c r="AJ11" s="384"/>
      <c r="AK11" s="385"/>
      <c r="AL11" s="385"/>
      <c r="AM11" s="385"/>
      <c r="AN11" s="385"/>
      <c r="AO11" s="385"/>
      <c r="AP11" s="385"/>
      <c r="AQ11" s="385"/>
      <c r="AR11" s="385"/>
      <c r="AS11" s="386"/>
      <c r="AT11" s="385"/>
      <c r="AU11" s="386"/>
      <c r="AV11" s="385"/>
      <c r="AW11" s="385"/>
      <c r="AX11" s="385"/>
      <c r="AY11" s="385"/>
      <c r="AZ11" s="385"/>
      <c r="BA11" s="385"/>
      <c r="BB11" s="385"/>
      <c r="BC11" s="385"/>
      <c r="BD11" s="385"/>
      <c r="BE11" s="385"/>
      <c r="BF11" s="384"/>
      <c r="BG11" s="385"/>
      <c r="BH11" s="385"/>
      <c r="BI11" s="385"/>
      <c r="BJ11" s="385"/>
      <c r="BK11" s="385"/>
      <c r="BL11" s="385"/>
      <c r="BM11" s="385"/>
      <c r="BN11" s="385"/>
      <c r="BO11" s="386"/>
      <c r="BP11" s="384"/>
      <c r="BQ11" s="385"/>
      <c r="BR11" s="385"/>
      <c r="BS11" s="385"/>
      <c r="BT11" s="385"/>
      <c r="BU11" s="385"/>
      <c r="BV11" s="385"/>
      <c r="BW11" s="385"/>
      <c r="BX11" s="385"/>
      <c r="BY11" s="386"/>
      <c r="BZ11" s="387" t="e">
        <f>F11+#REF!+Z11+AJ11</f>
        <v>#REF!</v>
      </c>
      <c r="CA11" s="387" t="e">
        <f>G11+#REF!+AA11+AK11</f>
        <v>#REF!</v>
      </c>
      <c r="CB11" s="387">
        <v>3</v>
      </c>
      <c r="CC11" s="388" t="e">
        <f>(BZ11-CA11)/CB11</f>
        <v>#REF!</v>
      </c>
      <c r="CD11" s="387" t="e">
        <f>H11+#REF!+AB11+AL11</f>
        <v>#REF!</v>
      </c>
      <c r="CE11" s="387" t="e">
        <f>I11+#REF!+AC11+AM11</f>
        <v>#REF!</v>
      </c>
      <c r="CF11" s="388" t="e">
        <f>(CD11-CE11)/CB11</f>
        <v>#REF!</v>
      </c>
      <c r="CG11" s="387" t="e">
        <f>J11+L11+N11+#REF!+#REF!+#REF!+AD11+AF11+AH11+AN11+AP11+AR11</f>
        <v>#REF!</v>
      </c>
      <c r="CH11" s="387" t="e">
        <f>K11+M11+O11+#REF!+#REF!+#REF!+AE11+AG11+AI11+AO11+AQ11+AS11</f>
        <v>#REF!</v>
      </c>
      <c r="CI11" s="388" t="e">
        <f>(CG11-CH11)/CB11</f>
        <v>#REF!</v>
      </c>
      <c r="CJ11" s="389"/>
    </row>
    <row r="12" spans="1:88" ht="50.1" customHeight="1" thickBot="1">
      <c r="A12" s="365"/>
      <c r="B12" s="379">
        <v>3</v>
      </c>
      <c r="C12" s="356" t="s">
        <v>83</v>
      </c>
      <c r="D12" s="356" t="s">
        <v>84</v>
      </c>
      <c r="E12" s="381"/>
      <c r="F12" s="385"/>
      <c r="G12" s="385"/>
      <c r="H12" s="385"/>
      <c r="I12" s="385"/>
      <c r="J12" s="385"/>
      <c r="K12" s="385"/>
      <c r="L12" s="385"/>
      <c r="M12" s="385"/>
      <c r="N12" s="385"/>
      <c r="O12" s="386"/>
      <c r="P12" s="384"/>
      <c r="Q12" s="385"/>
      <c r="R12" s="385"/>
      <c r="S12" s="385"/>
      <c r="T12" s="385"/>
      <c r="U12" s="385"/>
      <c r="V12" s="385"/>
      <c r="W12" s="385"/>
      <c r="X12" s="385"/>
      <c r="Y12" s="385"/>
      <c r="Z12" s="382"/>
      <c r="AA12" s="382"/>
      <c r="AB12" s="382"/>
      <c r="AC12" s="382"/>
      <c r="AD12" s="382"/>
      <c r="AE12" s="382"/>
      <c r="AF12" s="382"/>
      <c r="AG12" s="382"/>
      <c r="AH12" s="382"/>
      <c r="AI12" s="383"/>
      <c r="AJ12" s="384"/>
      <c r="AK12" s="385"/>
      <c r="AL12" s="385"/>
      <c r="AM12" s="385"/>
      <c r="AN12" s="385"/>
      <c r="AO12" s="385"/>
      <c r="AP12" s="385"/>
      <c r="AQ12" s="385"/>
      <c r="AR12" s="385"/>
      <c r="AS12" s="386"/>
      <c r="AT12" s="385"/>
      <c r="AU12" s="386"/>
      <c r="AV12" s="385"/>
      <c r="AW12" s="385"/>
      <c r="AX12" s="385"/>
      <c r="AY12" s="385"/>
      <c r="AZ12" s="385"/>
      <c r="BA12" s="385"/>
      <c r="BB12" s="385"/>
      <c r="BC12" s="385"/>
      <c r="BD12" s="385"/>
      <c r="BE12" s="385"/>
      <c r="BF12" s="384"/>
      <c r="BG12" s="385"/>
      <c r="BH12" s="385"/>
      <c r="BI12" s="385"/>
      <c r="BJ12" s="385"/>
      <c r="BK12" s="385"/>
      <c r="BL12" s="385"/>
      <c r="BM12" s="385"/>
      <c r="BN12" s="385"/>
      <c r="BO12" s="386"/>
      <c r="BP12" s="384"/>
      <c r="BQ12" s="385"/>
      <c r="BR12" s="385"/>
      <c r="BS12" s="385"/>
      <c r="BT12" s="385"/>
      <c r="BU12" s="385"/>
      <c r="BV12" s="385"/>
      <c r="BW12" s="385"/>
      <c r="BX12" s="385"/>
      <c r="BY12" s="386"/>
      <c r="BZ12" s="387">
        <f>F12+P12+Z12+AJ12</f>
        <v>0</v>
      </c>
      <c r="CA12" s="387">
        <f>G12+Q12+AA12+AK12</f>
        <v>0</v>
      </c>
      <c r="CB12" s="387">
        <v>3</v>
      </c>
      <c r="CC12" s="388">
        <f>(BZ12-CA12)/CB12</f>
        <v>0</v>
      </c>
      <c r="CD12" s="387">
        <f>H12+R12+AB12+AL12</f>
        <v>0</v>
      </c>
      <c r="CE12" s="387">
        <f>I12+S12+AC12+AM12</f>
        <v>0</v>
      </c>
      <c r="CF12" s="388">
        <f>(CD12-CE12)/CB12</f>
        <v>0</v>
      </c>
      <c r="CG12" s="387">
        <f>J12+L12+N12+T12+V12+X12+AD12+AF12+AH12+AN12+AP12+AR12</f>
        <v>0</v>
      </c>
      <c r="CH12" s="387">
        <f>K12+M12+O12+U12+W12+Y12+AE12+AG12+AI12+AO12+AQ12+AS12</f>
        <v>0</v>
      </c>
      <c r="CI12" s="388">
        <f>(CG12-CH12)/CB12</f>
        <v>0</v>
      </c>
      <c r="CJ12" s="389"/>
    </row>
    <row r="13" spans="1:88" ht="50.1" customHeight="1" thickBot="1">
      <c r="A13" s="365"/>
      <c r="B13" s="393">
        <v>4</v>
      </c>
      <c r="C13" s="394"/>
      <c r="D13" s="394"/>
      <c r="E13" s="395"/>
      <c r="F13" s="385"/>
      <c r="G13" s="385"/>
      <c r="H13" s="385"/>
      <c r="I13" s="385"/>
      <c r="J13" s="385"/>
      <c r="K13" s="385"/>
      <c r="L13" s="385"/>
      <c r="M13" s="385"/>
      <c r="N13" s="385"/>
      <c r="O13" s="386"/>
      <c r="P13" s="384"/>
      <c r="Q13" s="385"/>
      <c r="R13" s="385"/>
      <c r="S13" s="385"/>
      <c r="T13" s="385"/>
      <c r="U13" s="385"/>
      <c r="V13" s="385"/>
      <c r="W13" s="385"/>
      <c r="X13" s="385"/>
      <c r="Y13" s="385"/>
      <c r="Z13" s="396"/>
      <c r="AA13" s="397"/>
      <c r="AB13" s="397"/>
      <c r="AC13" s="397"/>
      <c r="AD13" s="397"/>
      <c r="AE13" s="397"/>
      <c r="AF13" s="397"/>
      <c r="AG13" s="397"/>
      <c r="AH13" s="397"/>
      <c r="AI13" s="398"/>
      <c r="AJ13" s="382"/>
      <c r="AK13" s="382"/>
      <c r="AL13" s="382"/>
      <c r="AM13" s="382"/>
      <c r="AN13" s="382"/>
      <c r="AO13" s="382"/>
      <c r="AP13" s="382"/>
      <c r="AQ13" s="382"/>
      <c r="AR13" s="382"/>
      <c r="AS13" s="383"/>
      <c r="AT13" s="385"/>
      <c r="AU13" s="386"/>
      <c r="AV13" s="385"/>
      <c r="AW13" s="385"/>
      <c r="AX13" s="385"/>
      <c r="AY13" s="385"/>
      <c r="AZ13" s="385"/>
      <c r="BA13" s="385"/>
      <c r="BB13" s="385"/>
      <c r="BC13" s="385"/>
      <c r="BD13" s="385"/>
      <c r="BE13" s="385"/>
      <c r="BF13" s="384"/>
      <c r="BG13" s="385"/>
      <c r="BH13" s="385"/>
      <c r="BI13" s="385"/>
      <c r="BJ13" s="385"/>
      <c r="BK13" s="385"/>
      <c r="BL13" s="385"/>
      <c r="BM13" s="385"/>
      <c r="BN13" s="385"/>
      <c r="BO13" s="386"/>
      <c r="BP13" s="384"/>
      <c r="BQ13" s="385"/>
      <c r="BR13" s="385"/>
      <c r="BS13" s="385"/>
      <c r="BT13" s="385"/>
      <c r="BU13" s="385"/>
      <c r="BV13" s="385"/>
      <c r="BW13" s="385"/>
      <c r="BX13" s="385"/>
      <c r="BY13" s="386"/>
      <c r="BZ13" s="399">
        <f>F13+P13+Z13+AJ13</f>
        <v>0</v>
      </c>
      <c r="CA13" s="399">
        <f>G13+Q13+AA13+AK13</f>
        <v>0</v>
      </c>
      <c r="CB13" s="399">
        <v>3</v>
      </c>
      <c r="CC13" s="400">
        <f>(BZ13-CA13)/CB13</f>
        <v>0</v>
      </c>
      <c r="CD13" s="399">
        <f>H13+R13+AB13+AL13</f>
        <v>0</v>
      </c>
      <c r="CE13" s="399">
        <f>I13+S13+AC13+AM13</f>
        <v>0</v>
      </c>
      <c r="CF13" s="400">
        <f>(CD13-CE13)/CB13</f>
        <v>0</v>
      </c>
      <c r="CG13" s="399">
        <f>J13+L13+N13+T13+V13+X13+AD13+AF13+AH13+AN13+AP13+AR13</f>
        <v>0</v>
      </c>
      <c r="CH13" s="399">
        <f>K13+M13+O13+U13+W13+Y13+AE13+AG13+AI13+AO13+AQ13+AS13</f>
        <v>0</v>
      </c>
      <c r="CI13" s="400">
        <f>(CG13-CH13)/CB13</f>
        <v>0</v>
      </c>
      <c r="CJ13" s="401"/>
    </row>
    <row r="14" spans="1:88" ht="69.95" customHeight="1" thickBot="1">
      <c r="B14" s="364" t="s">
        <v>91</v>
      </c>
      <c r="C14" s="402"/>
      <c r="D14" s="402"/>
      <c r="E14" s="403"/>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5"/>
      <c r="CA14" s="405"/>
      <c r="CB14" s="405"/>
      <c r="CC14" s="406"/>
      <c r="CD14" s="405"/>
      <c r="CE14" s="405"/>
      <c r="CF14" s="406"/>
      <c r="CG14" s="405"/>
      <c r="CH14" s="405"/>
      <c r="CI14" s="406"/>
      <c r="CJ14" s="406"/>
    </row>
    <row r="15" spans="1:88" ht="116.1" customHeight="1" thickBot="1">
      <c r="B15" s="367"/>
      <c r="C15" s="368" t="s">
        <v>64</v>
      </c>
      <c r="D15" s="368"/>
      <c r="E15" s="369" t="s">
        <v>65</v>
      </c>
      <c r="F15" s="370" t="s">
        <v>66</v>
      </c>
      <c r="G15" s="370" t="s">
        <v>67</v>
      </c>
      <c r="H15" s="370" t="s">
        <v>68</v>
      </c>
      <c r="I15" s="370" t="s">
        <v>69</v>
      </c>
      <c r="J15" s="371" t="s">
        <v>70</v>
      </c>
      <c r="K15" s="372"/>
      <c r="L15" s="372"/>
      <c r="M15" s="372"/>
      <c r="N15" s="372"/>
      <c r="O15" s="373"/>
      <c r="P15" s="370" t="s">
        <v>66</v>
      </c>
      <c r="Q15" s="370" t="s">
        <v>67</v>
      </c>
      <c r="R15" s="370" t="s">
        <v>68</v>
      </c>
      <c r="S15" s="370" t="s">
        <v>69</v>
      </c>
      <c r="T15" s="371" t="s">
        <v>70</v>
      </c>
      <c r="U15" s="372"/>
      <c r="V15" s="372"/>
      <c r="W15" s="372"/>
      <c r="X15" s="372"/>
      <c r="Y15" s="372"/>
      <c r="Z15" s="374" t="s">
        <v>66</v>
      </c>
      <c r="AA15" s="370" t="s">
        <v>67</v>
      </c>
      <c r="AB15" s="370" t="s">
        <v>68</v>
      </c>
      <c r="AC15" s="370" t="s">
        <v>69</v>
      </c>
      <c r="AD15" s="371" t="s">
        <v>70</v>
      </c>
      <c r="AE15" s="372"/>
      <c r="AF15" s="372"/>
      <c r="AG15" s="372"/>
      <c r="AH15" s="372"/>
      <c r="AI15" s="373"/>
      <c r="AJ15" s="370" t="s">
        <v>66</v>
      </c>
      <c r="AK15" s="370" t="s">
        <v>67</v>
      </c>
      <c r="AL15" s="370" t="s">
        <v>68</v>
      </c>
      <c r="AM15" s="370" t="s">
        <v>69</v>
      </c>
      <c r="AN15" s="371" t="s">
        <v>70</v>
      </c>
      <c r="AO15" s="372"/>
      <c r="AP15" s="372"/>
      <c r="AQ15" s="372"/>
      <c r="AR15" s="372"/>
      <c r="AS15" s="373"/>
      <c r="AT15" s="372"/>
      <c r="AU15" s="373"/>
      <c r="AV15" s="372"/>
      <c r="AW15" s="372"/>
      <c r="AX15" s="372"/>
      <c r="AY15" s="372"/>
      <c r="AZ15" s="372"/>
      <c r="BA15" s="372"/>
      <c r="BB15" s="372"/>
      <c r="BC15" s="372"/>
      <c r="BD15" s="372"/>
      <c r="BE15" s="372"/>
      <c r="BF15" s="375"/>
      <c r="BG15" s="372"/>
      <c r="BH15" s="372"/>
      <c r="BI15" s="372"/>
      <c r="BJ15" s="372"/>
      <c r="BK15" s="372"/>
      <c r="BL15" s="372"/>
      <c r="BM15" s="372"/>
      <c r="BN15" s="372"/>
      <c r="BO15" s="373"/>
      <c r="BP15" s="375"/>
      <c r="BQ15" s="372"/>
      <c r="BR15" s="372"/>
      <c r="BS15" s="372"/>
      <c r="BT15" s="372"/>
      <c r="BU15" s="372"/>
      <c r="BV15" s="372"/>
      <c r="BW15" s="372"/>
      <c r="BX15" s="372"/>
      <c r="BY15" s="373"/>
      <c r="BZ15" s="376" t="s">
        <v>66</v>
      </c>
      <c r="CA15" s="376" t="s">
        <v>67</v>
      </c>
      <c r="CB15" s="376" t="s">
        <v>71</v>
      </c>
      <c r="CC15" s="377" t="s">
        <v>72</v>
      </c>
      <c r="CD15" s="376" t="s">
        <v>68</v>
      </c>
      <c r="CE15" s="376" t="s">
        <v>69</v>
      </c>
      <c r="CF15" s="377" t="s">
        <v>73</v>
      </c>
      <c r="CG15" s="376" t="s">
        <v>74</v>
      </c>
      <c r="CH15" s="376" t="s">
        <v>75</v>
      </c>
      <c r="CI15" s="377" t="s">
        <v>76</v>
      </c>
      <c r="CJ15" s="378" t="s">
        <v>77</v>
      </c>
    </row>
    <row r="16" spans="1:88" ht="50.1" customHeight="1" thickBot="1">
      <c r="B16" s="379">
        <v>1</v>
      </c>
      <c r="C16" s="423" t="s">
        <v>100</v>
      </c>
      <c r="D16" s="423" t="s">
        <v>101</v>
      </c>
      <c r="E16" s="381"/>
      <c r="F16" s="382"/>
      <c r="G16" s="382"/>
      <c r="H16" s="382"/>
      <c r="I16" s="382"/>
      <c r="J16" s="382"/>
      <c r="K16" s="382"/>
      <c r="L16" s="382"/>
      <c r="M16" s="382"/>
      <c r="N16" s="382"/>
      <c r="O16" s="383"/>
      <c r="P16" s="384"/>
      <c r="Q16" s="385"/>
      <c r="R16" s="385"/>
      <c r="S16" s="385"/>
      <c r="T16" s="385"/>
      <c r="U16" s="385"/>
      <c r="V16" s="385"/>
      <c r="W16" s="385"/>
      <c r="X16" s="385"/>
      <c r="Y16" s="385"/>
      <c r="Z16" s="384"/>
      <c r="AA16" s="385"/>
      <c r="AB16" s="385"/>
      <c r="AC16" s="385"/>
      <c r="AD16" s="385"/>
      <c r="AE16" s="385"/>
      <c r="AF16" s="385"/>
      <c r="AG16" s="385"/>
      <c r="AH16" s="385"/>
      <c r="AI16" s="386"/>
      <c r="AJ16" s="384"/>
      <c r="AK16" s="385"/>
      <c r="AL16" s="385"/>
      <c r="AM16" s="385"/>
      <c r="AN16" s="385"/>
      <c r="AO16" s="385"/>
      <c r="AP16" s="385"/>
      <c r="AQ16" s="385"/>
      <c r="AR16" s="385"/>
      <c r="AS16" s="386"/>
      <c r="AT16" s="385"/>
      <c r="AU16" s="386"/>
      <c r="AV16" s="385"/>
      <c r="AW16" s="385"/>
      <c r="AX16" s="385"/>
      <c r="AY16" s="385"/>
      <c r="AZ16" s="385"/>
      <c r="BA16" s="385"/>
      <c r="BB16" s="385"/>
      <c r="BC16" s="385"/>
      <c r="BD16" s="385"/>
      <c r="BE16" s="385"/>
      <c r="BF16" s="384"/>
      <c r="BG16" s="385"/>
      <c r="BH16" s="385"/>
      <c r="BI16" s="385"/>
      <c r="BJ16" s="385"/>
      <c r="BK16" s="385"/>
      <c r="BL16" s="385"/>
      <c r="BM16" s="385"/>
      <c r="BN16" s="385"/>
      <c r="BO16" s="386"/>
      <c r="BP16" s="384"/>
      <c r="BQ16" s="385"/>
      <c r="BR16" s="385"/>
      <c r="BS16" s="385"/>
      <c r="BT16" s="385"/>
      <c r="BU16" s="385"/>
      <c r="BV16" s="385"/>
      <c r="BW16" s="385"/>
      <c r="BX16" s="385"/>
      <c r="BY16" s="386"/>
      <c r="BZ16" s="387">
        <f t="shared" ref="BZ16:CA19" si="0">F16+P16+Z16+AJ16</f>
        <v>0</v>
      </c>
      <c r="CA16" s="387">
        <f t="shared" si="0"/>
        <v>0</v>
      </c>
      <c r="CB16" s="387">
        <v>2</v>
      </c>
      <c r="CC16" s="388">
        <f>(BZ16-CA16)/CB16</f>
        <v>0</v>
      </c>
      <c r="CD16" s="387">
        <f t="shared" ref="CD16:CE19" si="1">H16+R16+AB16+AL16</f>
        <v>0</v>
      </c>
      <c r="CE16" s="387">
        <f t="shared" si="1"/>
        <v>0</v>
      </c>
      <c r="CF16" s="388">
        <f>(CD16-CE16)/CB16</f>
        <v>0</v>
      </c>
      <c r="CG16" s="387">
        <f t="shared" ref="CG16:CH19" si="2">J16+L16+N16+T16+V16+X16+AD16+AF16+AH16+AN16+AP16+AR16</f>
        <v>0</v>
      </c>
      <c r="CH16" s="387">
        <f t="shared" si="2"/>
        <v>0</v>
      </c>
      <c r="CI16" s="388">
        <f>(CG16-CH16)/CB16</f>
        <v>0</v>
      </c>
      <c r="CJ16" s="389"/>
    </row>
    <row r="17" spans="2:88" ht="50.1" customHeight="1" thickBot="1">
      <c r="B17" s="379">
        <v>2</v>
      </c>
      <c r="C17" s="356" t="s">
        <v>78</v>
      </c>
      <c r="D17" s="356" t="s">
        <v>85</v>
      </c>
      <c r="E17" s="381"/>
      <c r="F17" s="385"/>
      <c r="G17" s="385"/>
      <c r="H17" s="385"/>
      <c r="I17" s="385"/>
      <c r="J17" s="385"/>
      <c r="K17" s="385"/>
      <c r="L17" s="385"/>
      <c r="M17" s="385"/>
      <c r="N17" s="385"/>
      <c r="O17" s="386"/>
      <c r="P17" s="382"/>
      <c r="Q17" s="382"/>
      <c r="R17" s="382"/>
      <c r="S17" s="382"/>
      <c r="T17" s="382"/>
      <c r="U17" s="382"/>
      <c r="V17" s="382"/>
      <c r="W17" s="382"/>
      <c r="X17" s="382"/>
      <c r="Y17" s="383"/>
      <c r="Z17" s="390"/>
      <c r="AA17" s="391"/>
      <c r="AB17" s="391"/>
      <c r="AC17" s="391"/>
      <c r="AD17" s="391"/>
      <c r="AE17" s="391"/>
      <c r="AF17" s="391"/>
      <c r="AG17" s="391"/>
      <c r="AH17" s="391"/>
      <c r="AI17" s="392"/>
      <c r="AJ17" s="384"/>
      <c r="AK17" s="385"/>
      <c r="AL17" s="385"/>
      <c r="AM17" s="385"/>
      <c r="AN17" s="385"/>
      <c r="AO17" s="385"/>
      <c r="AP17" s="385"/>
      <c r="AQ17" s="385"/>
      <c r="AR17" s="385"/>
      <c r="AS17" s="386"/>
      <c r="AT17" s="385"/>
      <c r="AU17" s="386"/>
      <c r="AV17" s="385"/>
      <c r="AW17" s="385"/>
      <c r="AX17" s="385"/>
      <c r="AY17" s="385"/>
      <c r="AZ17" s="385"/>
      <c r="BA17" s="385"/>
      <c r="BB17" s="385"/>
      <c r="BC17" s="385"/>
      <c r="BD17" s="385"/>
      <c r="BE17" s="385"/>
      <c r="BF17" s="384"/>
      <c r="BG17" s="385"/>
      <c r="BH17" s="385"/>
      <c r="BI17" s="385"/>
      <c r="BJ17" s="385"/>
      <c r="BK17" s="385"/>
      <c r="BL17" s="385"/>
      <c r="BM17" s="385"/>
      <c r="BN17" s="385"/>
      <c r="BO17" s="386"/>
      <c r="BP17" s="384"/>
      <c r="BQ17" s="385"/>
      <c r="BR17" s="385"/>
      <c r="BS17" s="385"/>
      <c r="BT17" s="385"/>
      <c r="BU17" s="385"/>
      <c r="BV17" s="385"/>
      <c r="BW17" s="385"/>
      <c r="BX17" s="385"/>
      <c r="BY17" s="386"/>
      <c r="BZ17" s="387">
        <f t="shared" si="0"/>
        <v>0</v>
      </c>
      <c r="CA17" s="387">
        <f t="shared" si="0"/>
        <v>0</v>
      </c>
      <c r="CB17" s="387">
        <v>2</v>
      </c>
      <c r="CC17" s="388">
        <f>(BZ17-CA17)/CB17</f>
        <v>0</v>
      </c>
      <c r="CD17" s="387">
        <f t="shared" si="1"/>
        <v>0</v>
      </c>
      <c r="CE17" s="387">
        <f t="shared" si="1"/>
        <v>0</v>
      </c>
      <c r="CF17" s="388">
        <f>(CD17-CE17)/CB17</f>
        <v>0</v>
      </c>
      <c r="CG17" s="387">
        <f t="shared" si="2"/>
        <v>0</v>
      </c>
      <c r="CH17" s="387">
        <f t="shared" si="2"/>
        <v>0</v>
      </c>
      <c r="CI17" s="388">
        <f>(CG17-CH17)/CB17</f>
        <v>0</v>
      </c>
      <c r="CJ17" s="389"/>
    </row>
    <row r="18" spans="2:88" ht="50.1" customHeight="1" thickBot="1">
      <c r="B18" s="379">
        <v>3</v>
      </c>
      <c r="C18" s="357" t="s">
        <v>88</v>
      </c>
      <c r="D18" s="357" t="s">
        <v>87</v>
      </c>
      <c r="E18" s="381"/>
      <c r="F18" s="385"/>
      <c r="G18" s="385"/>
      <c r="H18" s="385"/>
      <c r="I18" s="385"/>
      <c r="J18" s="385"/>
      <c r="K18" s="385"/>
      <c r="L18" s="385"/>
      <c r="M18" s="385"/>
      <c r="N18" s="385"/>
      <c r="O18" s="386"/>
      <c r="P18" s="384"/>
      <c r="Q18" s="385"/>
      <c r="R18" s="385"/>
      <c r="S18" s="385"/>
      <c r="T18" s="385"/>
      <c r="U18" s="385"/>
      <c r="V18" s="385"/>
      <c r="W18" s="385"/>
      <c r="X18" s="385"/>
      <c r="Y18" s="385"/>
      <c r="Z18" s="382"/>
      <c r="AA18" s="382"/>
      <c r="AB18" s="382"/>
      <c r="AC18" s="382"/>
      <c r="AD18" s="382"/>
      <c r="AE18" s="382"/>
      <c r="AF18" s="382"/>
      <c r="AG18" s="382"/>
      <c r="AH18" s="382"/>
      <c r="AI18" s="383"/>
      <c r="AJ18" s="384"/>
      <c r="AK18" s="385"/>
      <c r="AL18" s="385"/>
      <c r="AM18" s="385"/>
      <c r="AN18" s="385"/>
      <c r="AO18" s="385"/>
      <c r="AP18" s="385"/>
      <c r="AQ18" s="385"/>
      <c r="AR18" s="385"/>
      <c r="AS18" s="386"/>
      <c r="AT18" s="385"/>
      <c r="AU18" s="386"/>
      <c r="AV18" s="385"/>
      <c r="AW18" s="385"/>
      <c r="AX18" s="385"/>
      <c r="AY18" s="385"/>
      <c r="AZ18" s="385"/>
      <c r="BA18" s="385"/>
      <c r="BB18" s="385"/>
      <c r="BC18" s="385"/>
      <c r="BD18" s="385"/>
      <c r="BE18" s="385"/>
      <c r="BF18" s="384"/>
      <c r="BG18" s="385"/>
      <c r="BH18" s="385"/>
      <c r="BI18" s="385"/>
      <c r="BJ18" s="385"/>
      <c r="BK18" s="385"/>
      <c r="BL18" s="385"/>
      <c r="BM18" s="385"/>
      <c r="BN18" s="385"/>
      <c r="BO18" s="386"/>
      <c r="BP18" s="384"/>
      <c r="BQ18" s="385"/>
      <c r="BR18" s="385"/>
      <c r="BS18" s="385"/>
      <c r="BT18" s="385"/>
      <c r="BU18" s="385"/>
      <c r="BV18" s="385"/>
      <c r="BW18" s="385"/>
      <c r="BX18" s="385"/>
      <c r="BY18" s="386"/>
      <c r="BZ18" s="387">
        <f t="shared" si="0"/>
        <v>0</v>
      </c>
      <c r="CA18" s="387">
        <f t="shared" si="0"/>
        <v>0</v>
      </c>
      <c r="CB18" s="387">
        <v>2</v>
      </c>
      <c r="CC18" s="388">
        <f>(BZ18-CA18)/CB18</f>
        <v>0</v>
      </c>
      <c r="CD18" s="387">
        <f t="shared" si="1"/>
        <v>0</v>
      </c>
      <c r="CE18" s="387">
        <f t="shared" si="1"/>
        <v>0</v>
      </c>
      <c r="CF18" s="388">
        <f>(CD18-CE18)/CB18</f>
        <v>0</v>
      </c>
      <c r="CG18" s="387">
        <f t="shared" si="2"/>
        <v>0</v>
      </c>
      <c r="CH18" s="387">
        <f t="shared" si="2"/>
        <v>0</v>
      </c>
      <c r="CI18" s="388">
        <f>(CG18-CH18)/CB18</f>
        <v>0</v>
      </c>
      <c r="CJ18" s="389"/>
    </row>
    <row r="19" spans="2:88" ht="50.1" customHeight="1" thickBot="1">
      <c r="B19" s="393">
        <v>4</v>
      </c>
      <c r="C19" s="394"/>
      <c r="D19" s="394"/>
      <c r="E19" s="395"/>
      <c r="F19" s="385"/>
      <c r="G19" s="385"/>
      <c r="H19" s="385"/>
      <c r="I19" s="385"/>
      <c r="J19" s="385"/>
      <c r="K19" s="385"/>
      <c r="L19" s="385"/>
      <c r="M19" s="385"/>
      <c r="N19" s="385"/>
      <c r="O19" s="386"/>
      <c r="P19" s="384"/>
      <c r="Q19" s="385"/>
      <c r="R19" s="385"/>
      <c r="S19" s="385"/>
      <c r="T19" s="385"/>
      <c r="U19" s="385"/>
      <c r="V19" s="385"/>
      <c r="W19" s="385"/>
      <c r="X19" s="385"/>
      <c r="Y19" s="385"/>
      <c r="Z19" s="396"/>
      <c r="AA19" s="397"/>
      <c r="AB19" s="397"/>
      <c r="AC19" s="397"/>
      <c r="AD19" s="397"/>
      <c r="AE19" s="397"/>
      <c r="AF19" s="397"/>
      <c r="AG19" s="397"/>
      <c r="AH19" s="397"/>
      <c r="AI19" s="398"/>
      <c r="AJ19" s="382"/>
      <c r="AK19" s="382"/>
      <c r="AL19" s="382"/>
      <c r="AM19" s="382"/>
      <c r="AN19" s="382"/>
      <c r="AO19" s="382"/>
      <c r="AP19" s="382"/>
      <c r="AQ19" s="382"/>
      <c r="AR19" s="382"/>
      <c r="AS19" s="383"/>
      <c r="AT19" s="385"/>
      <c r="AU19" s="386"/>
      <c r="AV19" s="385"/>
      <c r="AW19" s="385"/>
      <c r="AX19" s="385"/>
      <c r="AY19" s="385"/>
      <c r="AZ19" s="385"/>
      <c r="BA19" s="385"/>
      <c r="BB19" s="385"/>
      <c r="BC19" s="385"/>
      <c r="BD19" s="385"/>
      <c r="BE19" s="385"/>
      <c r="BF19" s="384"/>
      <c r="BG19" s="385"/>
      <c r="BH19" s="385"/>
      <c r="BI19" s="385"/>
      <c r="BJ19" s="385"/>
      <c r="BK19" s="385"/>
      <c r="BL19" s="385"/>
      <c r="BM19" s="385"/>
      <c r="BN19" s="385"/>
      <c r="BO19" s="386"/>
      <c r="BP19" s="384"/>
      <c r="BQ19" s="385"/>
      <c r="BR19" s="385"/>
      <c r="BS19" s="385"/>
      <c r="BT19" s="385"/>
      <c r="BU19" s="385"/>
      <c r="BV19" s="385"/>
      <c r="BW19" s="385"/>
      <c r="BX19" s="385"/>
      <c r="BY19" s="386"/>
      <c r="BZ19" s="399">
        <f t="shared" si="0"/>
        <v>0</v>
      </c>
      <c r="CA19" s="399">
        <f t="shared" si="0"/>
        <v>0</v>
      </c>
      <c r="CB19" s="399">
        <v>2</v>
      </c>
      <c r="CC19" s="400">
        <f>(BZ19-CA19)/CB19</f>
        <v>0</v>
      </c>
      <c r="CD19" s="399">
        <f t="shared" si="1"/>
        <v>0</v>
      </c>
      <c r="CE19" s="399">
        <f t="shared" si="1"/>
        <v>0</v>
      </c>
      <c r="CF19" s="400">
        <f>(CD19-CE19)/CB19</f>
        <v>0</v>
      </c>
      <c r="CG19" s="399">
        <f t="shared" si="2"/>
        <v>0</v>
      </c>
      <c r="CH19" s="399">
        <f t="shared" si="2"/>
        <v>0</v>
      </c>
      <c r="CI19" s="400">
        <f>(CG19-CH19)/CB19</f>
        <v>0</v>
      </c>
      <c r="CJ19" s="401"/>
    </row>
    <row r="20" spans="2:88" ht="69.95" hidden="1" customHeight="1" thickBot="1">
      <c r="B20" s="364" t="s">
        <v>92</v>
      </c>
      <c r="C20" s="402"/>
      <c r="D20" s="402"/>
      <c r="E20" s="403"/>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c r="BW20" s="404"/>
      <c r="BX20" s="404"/>
      <c r="BY20" s="404"/>
      <c r="BZ20" s="405"/>
      <c r="CA20" s="405"/>
      <c r="CB20" s="405"/>
      <c r="CC20" s="406"/>
      <c r="CD20" s="405"/>
      <c r="CE20" s="405"/>
      <c r="CF20" s="406"/>
      <c r="CG20" s="405"/>
      <c r="CH20" s="405"/>
      <c r="CI20" s="406"/>
      <c r="CJ20" s="406"/>
    </row>
    <row r="21" spans="2:88" ht="137.25" hidden="1" thickBot="1">
      <c r="B21" s="367"/>
      <c r="C21" s="368" t="s">
        <v>64</v>
      </c>
      <c r="D21" s="368"/>
      <c r="E21" s="369" t="s">
        <v>65</v>
      </c>
      <c r="F21" s="370" t="s">
        <v>66</v>
      </c>
      <c r="G21" s="370" t="s">
        <v>67</v>
      </c>
      <c r="H21" s="370" t="s">
        <v>68</v>
      </c>
      <c r="I21" s="370" t="s">
        <v>69</v>
      </c>
      <c r="J21" s="371" t="s">
        <v>70</v>
      </c>
      <c r="K21" s="372"/>
      <c r="L21" s="372"/>
      <c r="M21" s="372"/>
      <c r="N21" s="372"/>
      <c r="O21" s="373"/>
      <c r="P21" s="370" t="s">
        <v>66</v>
      </c>
      <c r="Q21" s="370" t="s">
        <v>67</v>
      </c>
      <c r="R21" s="370" t="s">
        <v>68</v>
      </c>
      <c r="S21" s="370" t="s">
        <v>69</v>
      </c>
      <c r="T21" s="371" t="s">
        <v>70</v>
      </c>
      <c r="U21" s="372"/>
      <c r="V21" s="372"/>
      <c r="W21" s="372"/>
      <c r="X21" s="372"/>
      <c r="Y21" s="372"/>
      <c r="Z21" s="374" t="s">
        <v>66</v>
      </c>
      <c r="AA21" s="370" t="s">
        <v>67</v>
      </c>
      <c r="AB21" s="370" t="s">
        <v>68</v>
      </c>
      <c r="AC21" s="370" t="s">
        <v>69</v>
      </c>
      <c r="AD21" s="371" t="s">
        <v>70</v>
      </c>
      <c r="AE21" s="372"/>
      <c r="AF21" s="372"/>
      <c r="AG21" s="372"/>
      <c r="AH21" s="372"/>
      <c r="AI21" s="373"/>
      <c r="AJ21" s="370" t="s">
        <v>66</v>
      </c>
      <c r="AK21" s="370" t="s">
        <v>67</v>
      </c>
      <c r="AL21" s="370" t="s">
        <v>68</v>
      </c>
      <c r="AM21" s="370" t="s">
        <v>69</v>
      </c>
      <c r="AN21" s="371" t="s">
        <v>70</v>
      </c>
      <c r="AO21" s="372"/>
      <c r="AP21" s="372"/>
      <c r="AQ21" s="372"/>
      <c r="AR21" s="372"/>
      <c r="AS21" s="373"/>
      <c r="AT21" s="372"/>
      <c r="AU21" s="373"/>
      <c r="AV21" s="372"/>
      <c r="AW21" s="372"/>
      <c r="AX21" s="372"/>
      <c r="AY21" s="372"/>
      <c r="AZ21" s="372"/>
      <c r="BA21" s="372"/>
      <c r="BB21" s="372"/>
      <c r="BC21" s="372"/>
      <c r="BD21" s="372"/>
      <c r="BE21" s="372"/>
      <c r="BF21" s="375"/>
      <c r="BG21" s="372"/>
      <c r="BH21" s="372"/>
      <c r="BI21" s="372"/>
      <c r="BJ21" s="372"/>
      <c r="BK21" s="372"/>
      <c r="BL21" s="372"/>
      <c r="BM21" s="372"/>
      <c r="BN21" s="372"/>
      <c r="BO21" s="373"/>
      <c r="BP21" s="375"/>
      <c r="BQ21" s="372"/>
      <c r="BR21" s="372"/>
      <c r="BS21" s="372"/>
      <c r="BT21" s="372"/>
      <c r="BU21" s="372"/>
      <c r="BV21" s="372"/>
      <c r="BW21" s="372"/>
      <c r="BX21" s="372"/>
      <c r="BY21" s="373"/>
      <c r="BZ21" s="376" t="s">
        <v>66</v>
      </c>
      <c r="CA21" s="376" t="s">
        <v>67</v>
      </c>
      <c r="CB21" s="376" t="s">
        <v>71</v>
      </c>
      <c r="CC21" s="377" t="s">
        <v>79</v>
      </c>
      <c r="CD21" s="376" t="s">
        <v>68</v>
      </c>
      <c r="CE21" s="376" t="s">
        <v>69</v>
      </c>
      <c r="CF21" s="377" t="s">
        <v>73</v>
      </c>
      <c r="CG21" s="376" t="s">
        <v>74</v>
      </c>
      <c r="CH21" s="376" t="s">
        <v>75</v>
      </c>
      <c r="CI21" s="377" t="s">
        <v>80</v>
      </c>
      <c r="CJ21" s="378" t="s">
        <v>77</v>
      </c>
    </row>
    <row r="22" spans="2:88" ht="50.1" hidden="1" customHeight="1" thickBot="1">
      <c r="B22" s="379">
        <v>1</v>
      </c>
      <c r="C22" s="380"/>
      <c r="D22" s="380"/>
      <c r="E22" s="381"/>
      <c r="F22" s="382"/>
      <c r="G22" s="382"/>
      <c r="H22" s="382"/>
      <c r="I22" s="382"/>
      <c r="J22" s="382"/>
      <c r="K22" s="382"/>
      <c r="L22" s="382"/>
      <c r="M22" s="382"/>
      <c r="N22" s="382"/>
      <c r="O22" s="383"/>
      <c r="P22" s="384"/>
      <c r="Q22" s="385"/>
      <c r="R22" s="385"/>
      <c r="S22" s="385"/>
      <c r="T22" s="385"/>
      <c r="U22" s="385"/>
      <c r="V22" s="385"/>
      <c r="W22" s="385"/>
      <c r="X22" s="385"/>
      <c r="Y22" s="385"/>
      <c r="Z22" s="384"/>
      <c r="AA22" s="385"/>
      <c r="AB22" s="385"/>
      <c r="AC22" s="385"/>
      <c r="AD22" s="385"/>
      <c r="AE22" s="385"/>
      <c r="AF22" s="385"/>
      <c r="AG22" s="385"/>
      <c r="AH22" s="385"/>
      <c r="AI22" s="386"/>
      <c r="AJ22" s="384"/>
      <c r="AK22" s="385"/>
      <c r="AL22" s="385"/>
      <c r="AM22" s="385"/>
      <c r="AN22" s="385"/>
      <c r="AO22" s="385"/>
      <c r="AP22" s="385"/>
      <c r="AQ22" s="385"/>
      <c r="AR22" s="385"/>
      <c r="AS22" s="386"/>
      <c r="AT22" s="385"/>
      <c r="AU22" s="386"/>
      <c r="AV22" s="385"/>
      <c r="AW22" s="385"/>
      <c r="AX22" s="385"/>
      <c r="AY22" s="385"/>
      <c r="AZ22" s="385"/>
      <c r="BA22" s="385"/>
      <c r="BB22" s="385"/>
      <c r="BC22" s="385"/>
      <c r="BD22" s="385"/>
      <c r="BE22" s="385"/>
      <c r="BF22" s="384"/>
      <c r="BG22" s="385"/>
      <c r="BH22" s="385"/>
      <c r="BI22" s="385"/>
      <c r="BJ22" s="385"/>
      <c r="BK22" s="385"/>
      <c r="BL22" s="385"/>
      <c r="BM22" s="385"/>
      <c r="BN22" s="385"/>
      <c r="BO22" s="386"/>
      <c r="BP22" s="384"/>
      <c r="BQ22" s="385"/>
      <c r="BR22" s="385"/>
      <c r="BS22" s="385"/>
      <c r="BT22" s="385"/>
      <c r="BU22" s="385"/>
      <c r="BV22" s="385"/>
      <c r="BW22" s="385"/>
      <c r="BX22" s="385"/>
      <c r="BY22" s="386"/>
      <c r="BZ22" s="387">
        <f t="shared" ref="BZ22:CA25" si="3">F22+P22+Z22+AJ22</f>
        <v>0</v>
      </c>
      <c r="CA22" s="387">
        <f t="shared" si="3"/>
        <v>0</v>
      </c>
      <c r="CB22" s="387">
        <v>2</v>
      </c>
      <c r="CC22" s="388">
        <f>(BZ22-CA22)/CB22</f>
        <v>0</v>
      </c>
      <c r="CD22" s="387">
        <f t="shared" ref="CD22:CE25" si="4">H22+R22+AB22+AL22</f>
        <v>0</v>
      </c>
      <c r="CE22" s="387">
        <f t="shared" si="4"/>
        <v>0</v>
      </c>
      <c r="CF22" s="388">
        <f>(CD22-CE22)/CB22</f>
        <v>0</v>
      </c>
      <c r="CG22" s="387">
        <f t="shared" ref="CG22:CH25" si="5">J22+L22+N22+T22+V22+X22+AD22+AF22+AH22+AN22+AP22+AR22</f>
        <v>0</v>
      </c>
      <c r="CH22" s="387">
        <f t="shared" si="5"/>
        <v>0</v>
      </c>
      <c r="CI22" s="388">
        <f>(CG22-CH22)/CB22</f>
        <v>0</v>
      </c>
      <c r="CJ22" s="389"/>
    </row>
    <row r="23" spans="2:88" ht="50.1" hidden="1" customHeight="1" thickBot="1">
      <c r="B23" s="379">
        <v>2</v>
      </c>
      <c r="C23" s="380"/>
      <c r="D23" s="380"/>
      <c r="E23" s="381"/>
      <c r="F23" s="385"/>
      <c r="G23" s="385"/>
      <c r="H23" s="385"/>
      <c r="I23" s="385"/>
      <c r="J23" s="385"/>
      <c r="K23" s="385"/>
      <c r="L23" s="385"/>
      <c r="M23" s="385"/>
      <c r="N23" s="385"/>
      <c r="O23" s="386"/>
      <c r="P23" s="382"/>
      <c r="Q23" s="382"/>
      <c r="R23" s="382"/>
      <c r="S23" s="382"/>
      <c r="T23" s="382"/>
      <c r="U23" s="382"/>
      <c r="V23" s="382"/>
      <c r="W23" s="382"/>
      <c r="X23" s="382"/>
      <c r="Y23" s="383"/>
      <c r="Z23" s="390"/>
      <c r="AA23" s="391"/>
      <c r="AB23" s="391"/>
      <c r="AC23" s="391"/>
      <c r="AD23" s="391"/>
      <c r="AE23" s="391"/>
      <c r="AF23" s="391"/>
      <c r="AG23" s="391"/>
      <c r="AH23" s="391"/>
      <c r="AI23" s="392"/>
      <c r="AJ23" s="384"/>
      <c r="AK23" s="385"/>
      <c r="AL23" s="385"/>
      <c r="AM23" s="385"/>
      <c r="AN23" s="385"/>
      <c r="AO23" s="385"/>
      <c r="AP23" s="385"/>
      <c r="AQ23" s="385"/>
      <c r="AR23" s="385"/>
      <c r="AS23" s="386"/>
      <c r="AT23" s="385"/>
      <c r="AU23" s="386"/>
      <c r="AV23" s="385"/>
      <c r="AW23" s="385"/>
      <c r="AX23" s="385"/>
      <c r="AY23" s="385"/>
      <c r="AZ23" s="385"/>
      <c r="BA23" s="385"/>
      <c r="BB23" s="385"/>
      <c r="BC23" s="385"/>
      <c r="BD23" s="385"/>
      <c r="BE23" s="385"/>
      <c r="BF23" s="384"/>
      <c r="BG23" s="385"/>
      <c r="BH23" s="385"/>
      <c r="BI23" s="385"/>
      <c r="BJ23" s="385"/>
      <c r="BK23" s="385"/>
      <c r="BL23" s="385"/>
      <c r="BM23" s="385"/>
      <c r="BN23" s="385"/>
      <c r="BO23" s="386"/>
      <c r="BP23" s="384"/>
      <c r="BQ23" s="385"/>
      <c r="BR23" s="385"/>
      <c r="BS23" s="385"/>
      <c r="BT23" s="385"/>
      <c r="BU23" s="385"/>
      <c r="BV23" s="385"/>
      <c r="BW23" s="385"/>
      <c r="BX23" s="385"/>
      <c r="BY23" s="386"/>
      <c r="BZ23" s="387">
        <f t="shared" si="3"/>
        <v>0</v>
      </c>
      <c r="CA23" s="387">
        <f t="shared" si="3"/>
        <v>0</v>
      </c>
      <c r="CB23" s="387">
        <v>2</v>
      </c>
      <c r="CC23" s="388">
        <f>(BZ23-CA23)/CB23</f>
        <v>0</v>
      </c>
      <c r="CD23" s="387">
        <f t="shared" si="4"/>
        <v>0</v>
      </c>
      <c r="CE23" s="387">
        <f t="shared" si="4"/>
        <v>0</v>
      </c>
      <c r="CF23" s="388">
        <f>(CD23-CE23)/CB23</f>
        <v>0</v>
      </c>
      <c r="CG23" s="387">
        <f t="shared" si="5"/>
        <v>0</v>
      </c>
      <c r="CH23" s="387">
        <f t="shared" si="5"/>
        <v>0</v>
      </c>
      <c r="CI23" s="388">
        <f>(CG23-CH23)/CB23</f>
        <v>0</v>
      </c>
      <c r="CJ23" s="389"/>
    </row>
    <row r="24" spans="2:88" ht="50.1" hidden="1" customHeight="1" thickBot="1">
      <c r="B24" s="379">
        <v>3</v>
      </c>
      <c r="C24" s="380"/>
      <c r="D24" s="380"/>
      <c r="E24" s="381"/>
      <c r="F24" s="385"/>
      <c r="G24" s="385"/>
      <c r="H24" s="385"/>
      <c r="I24" s="385"/>
      <c r="J24" s="385"/>
      <c r="K24" s="385"/>
      <c r="L24" s="385"/>
      <c r="M24" s="385"/>
      <c r="N24" s="385"/>
      <c r="O24" s="386"/>
      <c r="P24" s="384"/>
      <c r="Q24" s="385"/>
      <c r="R24" s="385"/>
      <c r="S24" s="385"/>
      <c r="T24" s="385"/>
      <c r="U24" s="385"/>
      <c r="V24" s="385"/>
      <c r="W24" s="385"/>
      <c r="X24" s="385"/>
      <c r="Y24" s="385"/>
      <c r="Z24" s="382"/>
      <c r="AA24" s="382"/>
      <c r="AB24" s="382"/>
      <c r="AC24" s="382"/>
      <c r="AD24" s="382"/>
      <c r="AE24" s="382"/>
      <c r="AF24" s="382"/>
      <c r="AG24" s="382"/>
      <c r="AH24" s="382"/>
      <c r="AI24" s="383"/>
      <c r="AJ24" s="384"/>
      <c r="AK24" s="385"/>
      <c r="AL24" s="385"/>
      <c r="AM24" s="385"/>
      <c r="AN24" s="385"/>
      <c r="AO24" s="385"/>
      <c r="AP24" s="385"/>
      <c r="AQ24" s="385"/>
      <c r="AR24" s="385"/>
      <c r="AS24" s="386"/>
      <c r="AT24" s="385"/>
      <c r="AU24" s="386"/>
      <c r="AV24" s="385"/>
      <c r="AW24" s="385"/>
      <c r="AX24" s="385"/>
      <c r="AY24" s="385"/>
      <c r="AZ24" s="385"/>
      <c r="BA24" s="385"/>
      <c r="BB24" s="385"/>
      <c r="BC24" s="385"/>
      <c r="BD24" s="385"/>
      <c r="BE24" s="385"/>
      <c r="BF24" s="384"/>
      <c r="BG24" s="385"/>
      <c r="BH24" s="385"/>
      <c r="BI24" s="385"/>
      <c r="BJ24" s="385"/>
      <c r="BK24" s="385"/>
      <c r="BL24" s="385"/>
      <c r="BM24" s="385"/>
      <c r="BN24" s="385"/>
      <c r="BO24" s="386"/>
      <c r="BP24" s="384"/>
      <c r="BQ24" s="385"/>
      <c r="BR24" s="385"/>
      <c r="BS24" s="385"/>
      <c r="BT24" s="385"/>
      <c r="BU24" s="385"/>
      <c r="BV24" s="385"/>
      <c r="BW24" s="385"/>
      <c r="BX24" s="385"/>
      <c r="BY24" s="386"/>
      <c r="BZ24" s="387">
        <f t="shared" si="3"/>
        <v>0</v>
      </c>
      <c r="CA24" s="387">
        <f t="shared" si="3"/>
        <v>0</v>
      </c>
      <c r="CB24" s="387">
        <v>2</v>
      </c>
      <c r="CC24" s="388">
        <f>(BZ24-CA24)/CB24</f>
        <v>0</v>
      </c>
      <c r="CD24" s="387">
        <f t="shared" si="4"/>
        <v>0</v>
      </c>
      <c r="CE24" s="387">
        <f t="shared" si="4"/>
        <v>0</v>
      </c>
      <c r="CF24" s="388">
        <f>(CD24-CE24)/CB24</f>
        <v>0</v>
      </c>
      <c r="CG24" s="387">
        <f t="shared" si="5"/>
        <v>0</v>
      </c>
      <c r="CH24" s="387">
        <f t="shared" si="5"/>
        <v>0</v>
      </c>
      <c r="CI24" s="388">
        <f>(CG24-CH24)/CB24</f>
        <v>0</v>
      </c>
      <c r="CJ24" s="389"/>
    </row>
    <row r="25" spans="2:88" ht="50.1" hidden="1" customHeight="1" thickBot="1">
      <c r="B25" s="393">
        <v>4</v>
      </c>
      <c r="C25" s="394"/>
      <c r="D25" s="394"/>
      <c r="E25" s="395"/>
      <c r="F25" s="385"/>
      <c r="G25" s="385"/>
      <c r="H25" s="385"/>
      <c r="I25" s="385"/>
      <c r="J25" s="385"/>
      <c r="K25" s="385"/>
      <c r="L25" s="385"/>
      <c r="M25" s="385"/>
      <c r="N25" s="385"/>
      <c r="O25" s="386"/>
      <c r="P25" s="384"/>
      <c r="Q25" s="385"/>
      <c r="R25" s="385"/>
      <c r="S25" s="385"/>
      <c r="T25" s="385"/>
      <c r="U25" s="385"/>
      <c r="V25" s="385"/>
      <c r="W25" s="385"/>
      <c r="X25" s="385"/>
      <c r="Y25" s="385"/>
      <c r="Z25" s="396"/>
      <c r="AA25" s="397"/>
      <c r="AB25" s="397"/>
      <c r="AC25" s="397"/>
      <c r="AD25" s="397"/>
      <c r="AE25" s="397"/>
      <c r="AF25" s="397"/>
      <c r="AG25" s="397"/>
      <c r="AH25" s="397"/>
      <c r="AI25" s="398"/>
      <c r="AJ25" s="382"/>
      <c r="AK25" s="382"/>
      <c r="AL25" s="382"/>
      <c r="AM25" s="382"/>
      <c r="AN25" s="382"/>
      <c r="AO25" s="382"/>
      <c r="AP25" s="382"/>
      <c r="AQ25" s="382"/>
      <c r="AR25" s="382"/>
      <c r="AS25" s="383"/>
      <c r="AT25" s="385"/>
      <c r="AU25" s="386"/>
      <c r="AV25" s="385"/>
      <c r="AW25" s="385"/>
      <c r="AX25" s="385"/>
      <c r="AY25" s="385"/>
      <c r="AZ25" s="385"/>
      <c r="BA25" s="385"/>
      <c r="BB25" s="385"/>
      <c r="BC25" s="385"/>
      <c r="BD25" s="385"/>
      <c r="BE25" s="385"/>
      <c r="BF25" s="384"/>
      <c r="BG25" s="385"/>
      <c r="BH25" s="385"/>
      <c r="BI25" s="385"/>
      <c r="BJ25" s="385"/>
      <c r="BK25" s="385"/>
      <c r="BL25" s="385"/>
      <c r="BM25" s="385"/>
      <c r="BN25" s="385"/>
      <c r="BO25" s="386"/>
      <c r="BP25" s="384"/>
      <c r="BQ25" s="385"/>
      <c r="BR25" s="385"/>
      <c r="BS25" s="385"/>
      <c r="BT25" s="385"/>
      <c r="BU25" s="385"/>
      <c r="BV25" s="385"/>
      <c r="BW25" s="385"/>
      <c r="BX25" s="385"/>
      <c r="BY25" s="386"/>
      <c r="BZ25" s="399">
        <f t="shared" si="3"/>
        <v>0</v>
      </c>
      <c r="CA25" s="399">
        <f t="shared" si="3"/>
        <v>0</v>
      </c>
      <c r="CB25" s="399">
        <v>2</v>
      </c>
      <c r="CC25" s="400">
        <f>(BZ25-CA25)/CB25</f>
        <v>0</v>
      </c>
      <c r="CD25" s="399">
        <f t="shared" si="4"/>
        <v>0</v>
      </c>
      <c r="CE25" s="399">
        <f t="shared" si="4"/>
        <v>0</v>
      </c>
      <c r="CF25" s="400">
        <f>(CD25-CE25)/CB25</f>
        <v>0</v>
      </c>
      <c r="CG25" s="399">
        <f t="shared" si="5"/>
        <v>0</v>
      </c>
      <c r="CH25" s="399">
        <f t="shared" si="5"/>
        <v>0</v>
      </c>
      <c r="CI25" s="400">
        <f>(CG25-CH25)/CB25</f>
        <v>0</v>
      </c>
      <c r="CJ25" s="401"/>
    </row>
    <row r="26" spans="2:88" ht="69.95" hidden="1" customHeight="1" thickBot="1">
      <c r="B26" s="364" t="s">
        <v>93</v>
      </c>
      <c r="C26" s="402"/>
      <c r="D26" s="402"/>
      <c r="E26" s="403"/>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5"/>
      <c r="CA26" s="405"/>
      <c r="CB26" s="405"/>
      <c r="CC26" s="406"/>
      <c r="CD26" s="405"/>
      <c r="CE26" s="405"/>
      <c r="CF26" s="406"/>
      <c r="CG26" s="405"/>
      <c r="CH26" s="405"/>
      <c r="CI26" s="406"/>
      <c r="CJ26" s="406"/>
    </row>
    <row r="27" spans="2:88" ht="137.25" hidden="1" thickBot="1">
      <c r="B27" s="367"/>
      <c r="C27" s="368" t="s">
        <v>64</v>
      </c>
      <c r="D27" s="368"/>
      <c r="E27" s="369" t="s">
        <v>65</v>
      </c>
      <c r="F27" s="370" t="s">
        <v>66</v>
      </c>
      <c r="G27" s="370" t="s">
        <v>67</v>
      </c>
      <c r="H27" s="370" t="s">
        <v>68</v>
      </c>
      <c r="I27" s="370" t="s">
        <v>69</v>
      </c>
      <c r="J27" s="371" t="s">
        <v>70</v>
      </c>
      <c r="K27" s="372"/>
      <c r="L27" s="372"/>
      <c r="M27" s="372"/>
      <c r="N27" s="372"/>
      <c r="O27" s="373"/>
      <c r="P27" s="370" t="s">
        <v>66</v>
      </c>
      <c r="Q27" s="370" t="s">
        <v>67</v>
      </c>
      <c r="R27" s="370" t="s">
        <v>68</v>
      </c>
      <c r="S27" s="370" t="s">
        <v>69</v>
      </c>
      <c r="T27" s="371" t="s">
        <v>70</v>
      </c>
      <c r="U27" s="372"/>
      <c r="V27" s="372"/>
      <c r="W27" s="372"/>
      <c r="X27" s="372"/>
      <c r="Y27" s="372"/>
      <c r="Z27" s="374" t="s">
        <v>66</v>
      </c>
      <c r="AA27" s="370" t="s">
        <v>67</v>
      </c>
      <c r="AB27" s="370" t="s">
        <v>68</v>
      </c>
      <c r="AC27" s="370" t="s">
        <v>69</v>
      </c>
      <c r="AD27" s="371" t="s">
        <v>70</v>
      </c>
      <c r="AE27" s="372"/>
      <c r="AF27" s="372"/>
      <c r="AG27" s="372"/>
      <c r="AH27" s="372"/>
      <c r="AI27" s="373"/>
      <c r="AJ27" s="370" t="s">
        <v>66</v>
      </c>
      <c r="AK27" s="370" t="s">
        <v>67</v>
      </c>
      <c r="AL27" s="370" t="s">
        <v>68</v>
      </c>
      <c r="AM27" s="370" t="s">
        <v>69</v>
      </c>
      <c r="AN27" s="371" t="s">
        <v>70</v>
      </c>
      <c r="AO27" s="372"/>
      <c r="AP27" s="372"/>
      <c r="AQ27" s="372"/>
      <c r="AR27" s="372"/>
      <c r="AS27" s="373"/>
      <c r="AT27" s="372"/>
      <c r="AU27" s="373"/>
      <c r="AV27" s="372"/>
      <c r="AW27" s="372"/>
      <c r="AX27" s="372"/>
      <c r="AY27" s="372"/>
      <c r="AZ27" s="372"/>
      <c r="BA27" s="372"/>
      <c r="BB27" s="372"/>
      <c r="BC27" s="372"/>
      <c r="BD27" s="372"/>
      <c r="BE27" s="372"/>
      <c r="BF27" s="375"/>
      <c r="BG27" s="372"/>
      <c r="BH27" s="372"/>
      <c r="BI27" s="372"/>
      <c r="BJ27" s="372"/>
      <c r="BK27" s="372"/>
      <c r="BL27" s="372"/>
      <c r="BM27" s="372"/>
      <c r="BN27" s="372"/>
      <c r="BO27" s="373"/>
      <c r="BP27" s="375"/>
      <c r="BQ27" s="372"/>
      <c r="BR27" s="372"/>
      <c r="BS27" s="372"/>
      <c r="BT27" s="372"/>
      <c r="BU27" s="372"/>
      <c r="BV27" s="372"/>
      <c r="BW27" s="372"/>
      <c r="BX27" s="372"/>
      <c r="BY27" s="373"/>
      <c r="BZ27" s="376" t="s">
        <v>66</v>
      </c>
      <c r="CA27" s="376" t="s">
        <v>67</v>
      </c>
      <c r="CB27" s="376" t="s">
        <v>71</v>
      </c>
      <c r="CC27" s="377" t="s">
        <v>79</v>
      </c>
      <c r="CD27" s="376" t="s">
        <v>68</v>
      </c>
      <c r="CE27" s="376" t="s">
        <v>69</v>
      </c>
      <c r="CF27" s="377" t="s">
        <v>73</v>
      </c>
      <c r="CG27" s="376" t="s">
        <v>74</v>
      </c>
      <c r="CH27" s="376" t="s">
        <v>75</v>
      </c>
      <c r="CI27" s="377" t="s">
        <v>80</v>
      </c>
      <c r="CJ27" s="378" t="s">
        <v>77</v>
      </c>
    </row>
    <row r="28" spans="2:88" ht="50.1" hidden="1" customHeight="1" thickBot="1">
      <c r="B28" s="379">
        <v>1</v>
      </c>
      <c r="C28" s="380"/>
      <c r="D28" s="380"/>
      <c r="E28" s="381"/>
      <c r="F28" s="382"/>
      <c r="G28" s="382"/>
      <c r="H28" s="382"/>
      <c r="I28" s="382"/>
      <c r="J28" s="382"/>
      <c r="K28" s="382"/>
      <c r="L28" s="382"/>
      <c r="M28" s="382"/>
      <c r="N28" s="382"/>
      <c r="O28" s="383"/>
      <c r="P28" s="384"/>
      <c r="Q28" s="385"/>
      <c r="R28" s="385"/>
      <c r="S28" s="385"/>
      <c r="T28" s="385"/>
      <c r="U28" s="385"/>
      <c r="V28" s="385"/>
      <c r="W28" s="385"/>
      <c r="X28" s="385"/>
      <c r="Y28" s="385"/>
      <c r="Z28" s="384"/>
      <c r="AA28" s="385"/>
      <c r="AB28" s="385"/>
      <c r="AC28" s="385"/>
      <c r="AD28" s="385"/>
      <c r="AE28" s="385"/>
      <c r="AF28" s="385"/>
      <c r="AG28" s="385"/>
      <c r="AH28" s="385"/>
      <c r="AI28" s="386"/>
      <c r="AJ28" s="384"/>
      <c r="AK28" s="385"/>
      <c r="AL28" s="385"/>
      <c r="AM28" s="385"/>
      <c r="AN28" s="385"/>
      <c r="AO28" s="385"/>
      <c r="AP28" s="385"/>
      <c r="AQ28" s="385"/>
      <c r="AR28" s="385"/>
      <c r="AS28" s="386"/>
      <c r="AT28" s="385"/>
      <c r="AU28" s="386"/>
      <c r="AV28" s="385"/>
      <c r="AW28" s="385"/>
      <c r="AX28" s="385"/>
      <c r="AY28" s="385"/>
      <c r="AZ28" s="385"/>
      <c r="BA28" s="385"/>
      <c r="BB28" s="385"/>
      <c r="BC28" s="385"/>
      <c r="BD28" s="385"/>
      <c r="BE28" s="385"/>
      <c r="BF28" s="384"/>
      <c r="BG28" s="385"/>
      <c r="BH28" s="385"/>
      <c r="BI28" s="385"/>
      <c r="BJ28" s="385"/>
      <c r="BK28" s="385"/>
      <c r="BL28" s="385"/>
      <c r="BM28" s="385"/>
      <c r="BN28" s="385"/>
      <c r="BO28" s="386"/>
      <c r="BP28" s="384"/>
      <c r="BQ28" s="385"/>
      <c r="BR28" s="385"/>
      <c r="BS28" s="385"/>
      <c r="BT28" s="385"/>
      <c r="BU28" s="385"/>
      <c r="BV28" s="385"/>
      <c r="BW28" s="385"/>
      <c r="BX28" s="385"/>
      <c r="BY28" s="386"/>
      <c r="BZ28" s="387">
        <f t="shared" ref="BZ28:CA31" si="6">F28+P28+Z28+AJ28</f>
        <v>0</v>
      </c>
      <c r="CA28" s="387">
        <f t="shared" si="6"/>
        <v>0</v>
      </c>
      <c r="CB28" s="387">
        <v>2</v>
      </c>
      <c r="CC28" s="388">
        <f>(BZ28-CA28)/CB28</f>
        <v>0</v>
      </c>
      <c r="CD28" s="387">
        <f t="shared" ref="CD28:CE31" si="7">H28+R28+AB28+AL28</f>
        <v>0</v>
      </c>
      <c r="CE28" s="387">
        <f t="shared" si="7"/>
        <v>0</v>
      </c>
      <c r="CF28" s="388">
        <f>(CD28-CE28)/CB28</f>
        <v>0</v>
      </c>
      <c r="CG28" s="387">
        <f t="shared" ref="CG28:CH31" si="8">J28+L28+N28+T28+V28+X28+AD28+AF28+AH28+AN28+AP28+AR28</f>
        <v>0</v>
      </c>
      <c r="CH28" s="387">
        <f t="shared" si="8"/>
        <v>0</v>
      </c>
      <c r="CI28" s="388">
        <f>(CG28-CH28)/CB28</f>
        <v>0</v>
      </c>
      <c r="CJ28" s="389"/>
    </row>
    <row r="29" spans="2:88" ht="50.1" hidden="1" customHeight="1" thickBot="1">
      <c r="B29" s="379">
        <v>2</v>
      </c>
      <c r="C29" s="380"/>
      <c r="D29" s="380"/>
      <c r="E29" s="381"/>
      <c r="F29" s="385"/>
      <c r="G29" s="385"/>
      <c r="H29" s="385"/>
      <c r="I29" s="385"/>
      <c r="J29" s="385"/>
      <c r="K29" s="385"/>
      <c r="L29" s="385"/>
      <c r="M29" s="385"/>
      <c r="N29" s="385"/>
      <c r="O29" s="386"/>
      <c r="P29" s="382"/>
      <c r="Q29" s="382"/>
      <c r="R29" s="382"/>
      <c r="S29" s="382"/>
      <c r="T29" s="382"/>
      <c r="U29" s="382"/>
      <c r="V29" s="382"/>
      <c r="W29" s="382"/>
      <c r="X29" s="382"/>
      <c r="Y29" s="383"/>
      <c r="Z29" s="390"/>
      <c r="AA29" s="391"/>
      <c r="AB29" s="391"/>
      <c r="AC29" s="391"/>
      <c r="AD29" s="391"/>
      <c r="AE29" s="391"/>
      <c r="AF29" s="391"/>
      <c r="AG29" s="391"/>
      <c r="AH29" s="391"/>
      <c r="AI29" s="392"/>
      <c r="AJ29" s="384"/>
      <c r="AK29" s="385"/>
      <c r="AL29" s="385"/>
      <c r="AM29" s="385"/>
      <c r="AN29" s="385"/>
      <c r="AO29" s="385"/>
      <c r="AP29" s="385"/>
      <c r="AQ29" s="385"/>
      <c r="AR29" s="385"/>
      <c r="AS29" s="386"/>
      <c r="AT29" s="385"/>
      <c r="AU29" s="386"/>
      <c r="AV29" s="385"/>
      <c r="AW29" s="385"/>
      <c r="AX29" s="385"/>
      <c r="AY29" s="385"/>
      <c r="AZ29" s="385"/>
      <c r="BA29" s="385"/>
      <c r="BB29" s="385"/>
      <c r="BC29" s="385"/>
      <c r="BD29" s="385"/>
      <c r="BE29" s="385"/>
      <c r="BF29" s="384"/>
      <c r="BG29" s="385"/>
      <c r="BH29" s="385"/>
      <c r="BI29" s="385"/>
      <c r="BJ29" s="385"/>
      <c r="BK29" s="385"/>
      <c r="BL29" s="385"/>
      <c r="BM29" s="385"/>
      <c r="BN29" s="385"/>
      <c r="BO29" s="386"/>
      <c r="BP29" s="384"/>
      <c r="BQ29" s="385"/>
      <c r="BR29" s="385"/>
      <c r="BS29" s="385"/>
      <c r="BT29" s="385"/>
      <c r="BU29" s="385"/>
      <c r="BV29" s="385"/>
      <c r="BW29" s="385"/>
      <c r="BX29" s="385"/>
      <c r="BY29" s="386"/>
      <c r="BZ29" s="387">
        <f t="shared" si="6"/>
        <v>0</v>
      </c>
      <c r="CA29" s="387">
        <f t="shared" si="6"/>
        <v>0</v>
      </c>
      <c r="CB29" s="387">
        <v>2</v>
      </c>
      <c r="CC29" s="388">
        <f>(BZ29-CA29)/CB29</f>
        <v>0</v>
      </c>
      <c r="CD29" s="387">
        <f t="shared" si="7"/>
        <v>0</v>
      </c>
      <c r="CE29" s="387">
        <f t="shared" si="7"/>
        <v>0</v>
      </c>
      <c r="CF29" s="388">
        <f>(CD29-CE29)/CB29</f>
        <v>0</v>
      </c>
      <c r="CG29" s="387">
        <f t="shared" si="8"/>
        <v>0</v>
      </c>
      <c r="CH29" s="387">
        <f t="shared" si="8"/>
        <v>0</v>
      </c>
      <c r="CI29" s="388">
        <f>(CG29-CH29)/CB29</f>
        <v>0</v>
      </c>
      <c r="CJ29" s="389"/>
    </row>
    <row r="30" spans="2:88" ht="50.1" hidden="1" customHeight="1" thickBot="1">
      <c r="B30" s="379">
        <v>3</v>
      </c>
      <c r="C30" s="380"/>
      <c r="D30" s="380"/>
      <c r="E30" s="381"/>
      <c r="F30" s="385"/>
      <c r="G30" s="385"/>
      <c r="H30" s="385"/>
      <c r="I30" s="385"/>
      <c r="J30" s="385"/>
      <c r="K30" s="385"/>
      <c r="L30" s="385"/>
      <c r="M30" s="385"/>
      <c r="N30" s="385"/>
      <c r="O30" s="386"/>
      <c r="P30" s="384"/>
      <c r="Q30" s="385"/>
      <c r="R30" s="385"/>
      <c r="S30" s="385"/>
      <c r="T30" s="385"/>
      <c r="U30" s="385"/>
      <c r="V30" s="385"/>
      <c r="W30" s="385"/>
      <c r="X30" s="385"/>
      <c r="Y30" s="385"/>
      <c r="Z30" s="382"/>
      <c r="AA30" s="382"/>
      <c r="AB30" s="382"/>
      <c r="AC30" s="382"/>
      <c r="AD30" s="382"/>
      <c r="AE30" s="382"/>
      <c r="AF30" s="382"/>
      <c r="AG30" s="382"/>
      <c r="AH30" s="382"/>
      <c r="AI30" s="383"/>
      <c r="AJ30" s="384"/>
      <c r="AK30" s="385"/>
      <c r="AL30" s="385"/>
      <c r="AM30" s="385"/>
      <c r="AN30" s="385"/>
      <c r="AO30" s="385"/>
      <c r="AP30" s="385"/>
      <c r="AQ30" s="385"/>
      <c r="AR30" s="385"/>
      <c r="AS30" s="386"/>
      <c r="AT30" s="385"/>
      <c r="AU30" s="386"/>
      <c r="AV30" s="385"/>
      <c r="AW30" s="385"/>
      <c r="AX30" s="385"/>
      <c r="AY30" s="385"/>
      <c r="AZ30" s="385"/>
      <c r="BA30" s="385"/>
      <c r="BB30" s="385"/>
      <c r="BC30" s="385"/>
      <c r="BD30" s="385"/>
      <c r="BE30" s="385"/>
      <c r="BF30" s="384"/>
      <c r="BG30" s="385"/>
      <c r="BH30" s="385"/>
      <c r="BI30" s="385"/>
      <c r="BJ30" s="385"/>
      <c r="BK30" s="385"/>
      <c r="BL30" s="385"/>
      <c r="BM30" s="385"/>
      <c r="BN30" s="385"/>
      <c r="BO30" s="386"/>
      <c r="BP30" s="384"/>
      <c r="BQ30" s="385"/>
      <c r="BR30" s="385"/>
      <c r="BS30" s="385"/>
      <c r="BT30" s="385"/>
      <c r="BU30" s="385"/>
      <c r="BV30" s="385"/>
      <c r="BW30" s="385"/>
      <c r="BX30" s="385"/>
      <c r="BY30" s="386"/>
      <c r="BZ30" s="387">
        <f t="shared" si="6"/>
        <v>0</v>
      </c>
      <c r="CA30" s="387">
        <f t="shared" si="6"/>
        <v>0</v>
      </c>
      <c r="CB30" s="387">
        <v>2</v>
      </c>
      <c r="CC30" s="388">
        <f>(BZ30-CA30)/CB30</f>
        <v>0</v>
      </c>
      <c r="CD30" s="387">
        <f t="shared" si="7"/>
        <v>0</v>
      </c>
      <c r="CE30" s="387">
        <f t="shared" si="7"/>
        <v>0</v>
      </c>
      <c r="CF30" s="388">
        <f>(CD30-CE30)/CB30</f>
        <v>0</v>
      </c>
      <c r="CG30" s="387">
        <f t="shared" si="8"/>
        <v>0</v>
      </c>
      <c r="CH30" s="387">
        <f t="shared" si="8"/>
        <v>0</v>
      </c>
      <c r="CI30" s="388">
        <f>(CG30-CH30)/CB30</f>
        <v>0</v>
      </c>
      <c r="CJ30" s="389"/>
    </row>
    <row r="31" spans="2:88" ht="50.1" hidden="1" customHeight="1" thickBot="1">
      <c r="B31" s="393">
        <v>4</v>
      </c>
      <c r="C31" s="394"/>
      <c r="D31" s="394"/>
      <c r="E31" s="395"/>
      <c r="F31" s="385"/>
      <c r="G31" s="385"/>
      <c r="H31" s="385"/>
      <c r="I31" s="385"/>
      <c r="J31" s="385"/>
      <c r="K31" s="385"/>
      <c r="L31" s="385"/>
      <c r="M31" s="385"/>
      <c r="N31" s="385"/>
      <c r="O31" s="386"/>
      <c r="P31" s="384"/>
      <c r="Q31" s="385"/>
      <c r="R31" s="385"/>
      <c r="S31" s="385"/>
      <c r="T31" s="385"/>
      <c r="U31" s="385"/>
      <c r="V31" s="385"/>
      <c r="W31" s="385"/>
      <c r="X31" s="385"/>
      <c r="Y31" s="385"/>
      <c r="Z31" s="396"/>
      <c r="AA31" s="397"/>
      <c r="AB31" s="397"/>
      <c r="AC31" s="397"/>
      <c r="AD31" s="397"/>
      <c r="AE31" s="397"/>
      <c r="AF31" s="397"/>
      <c r="AG31" s="397"/>
      <c r="AH31" s="397"/>
      <c r="AI31" s="398"/>
      <c r="AJ31" s="382"/>
      <c r="AK31" s="382"/>
      <c r="AL31" s="382"/>
      <c r="AM31" s="382"/>
      <c r="AN31" s="382"/>
      <c r="AO31" s="382"/>
      <c r="AP31" s="382"/>
      <c r="AQ31" s="382"/>
      <c r="AR31" s="382"/>
      <c r="AS31" s="383"/>
      <c r="AT31" s="385"/>
      <c r="AU31" s="386"/>
      <c r="AV31" s="385"/>
      <c r="AW31" s="385"/>
      <c r="AX31" s="385"/>
      <c r="AY31" s="385"/>
      <c r="AZ31" s="385"/>
      <c r="BA31" s="385"/>
      <c r="BB31" s="385"/>
      <c r="BC31" s="385"/>
      <c r="BD31" s="385"/>
      <c r="BE31" s="385"/>
      <c r="BF31" s="384"/>
      <c r="BG31" s="385"/>
      <c r="BH31" s="385"/>
      <c r="BI31" s="385"/>
      <c r="BJ31" s="385"/>
      <c r="BK31" s="385"/>
      <c r="BL31" s="385"/>
      <c r="BM31" s="385"/>
      <c r="BN31" s="385"/>
      <c r="BO31" s="386"/>
      <c r="BP31" s="384"/>
      <c r="BQ31" s="385"/>
      <c r="BR31" s="385"/>
      <c r="BS31" s="385"/>
      <c r="BT31" s="385"/>
      <c r="BU31" s="385"/>
      <c r="BV31" s="385"/>
      <c r="BW31" s="385"/>
      <c r="BX31" s="385"/>
      <c r="BY31" s="386"/>
      <c r="BZ31" s="399">
        <f t="shared" si="6"/>
        <v>0</v>
      </c>
      <c r="CA31" s="399">
        <f t="shared" si="6"/>
        <v>0</v>
      </c>
      <c r="CB31" s="399">
        <v>2</v>
      </c>
      <c r="CC31" s="400">
        <f>(BZ31-CA31)/CB31</f>
        <v>0</v>
      </c>
      <c r="CD31" s="399">
        <f t="shared" si="7"/>
        <v>0</v>
      </c>
      <c r="CE31" s="399">
        <f t="shared" si="7"/>
        <v>0</v>
      </c>
      <c r="CF31" s="400">
        <f>(CD31-CE31)/CB31</f>
        <v>0</v>
      </c>
      <c r="CG31" s="399">
        <f t="shared" si="8"/>
        <v>0</v>
      </c>
      <c r="CH31" s="399">
        <f t="shared" si="8"/>
        <v>0</v>
      </c>
      <c r="CI31" s="400">
        <f>(CG31-CH31)/CB31</f>
        <v>0</v>
      </c>
      <c r="CJ31" s="401"/>
    </row>
    <row r="32" spans="2:88" ht="69.95" hidden="1" customHeight="1" thickBot="1">
      <c r="B32" s="364" t="s">
        <v>94</v>
      </c>
      <c r="C32" s="402"/>
      <c r="D32" s="402"/>
      <c r="E32" s="403"/>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5"/>
      <c r="CA32" s="405"/>
      <c r="CB32" s="405"/>
      <c r="CC32" s="406"/>
      <c r="CD32" s="405"/>
      <c r="CE32" s="405"/>
      <c r="CF32" s="406"/>
      <c r="CG32" s="405"/>
      <c r="CH32" s="405"/>
      <c r="CI32" s="406"/>
      <c r="CJ32" s="406"/>
    </row>
    <row r="33" spans="2:88" ht="137.25" hidden="1" thickBot="1">
      <c r="B33" s="407"/>
      <c r="C33" s="408" t="s">
        <v>64</v>
      </c>
      <c r="D33" s="409"/>
      <c r="E33" s="369" t="s">
        <v>65</v>
      </c>
      <c r="F33" s="370" t="s">
        <v>66</v>
      </c>
      <c r="G33" s="370" t="s">
        <v>67</v>
      </c>
      <c r="H33" s="370" t="s">
        <v>68</v>
      </c>
      <c r="I33" s="370" t="s">
        <v>69</v>
      </c>
      <c r="J33" s="371" t="s">
        <v>70</v>
      </c>
      <c r="K33" s="372"/>
      <c r="L33" s="372"/>
      <c r="M33" s="372"/>
      <c r="N33" s="372"/>
      <c r="O33" s="373"/>
      <c r="P33" s="370" t="s">
        <v>66</v>
      </c>
      <c r="Q33" s="370" t="s">
        <v>67</v>
      </c>
      <c r="R33" s="370" t="s">
        <v>68</v>
      </c>
      <c r="S33" s="370" t="s">
        <v>69</v>
      </c>
      <c r="T33" s="371" t="s">
        <v>70</v>
      </c>
      <c r="U33" s="372"/>
      <c r="V33" s="372"/>
      <c r="W33" s="372"/>
      <c r="X33" s="372"/>
      <c r="Y33" s="372"/>
      <c r="Z33" s="374" t="s">
        <v>66</v>
      </c>
      <c r="AA33" s="370" t="s">
        <v>67</v>
      </c>
      <c r="AB33" s="370" t="s">
        <v>68</v>
      </c>
      <c r="AC33" s="370" t="s">
        <v>69</v>
      </c>
      <c r="AD33" s="371" t="s">
        <v>70</v>
      </c>
      <c r="AE33" s="372"/>
      <c r="AF33" s="372"/>
      <c r="AG33" s="372"/>
      <c r="AH33" s="372"/>
      <c r="AI33" s="373"/>
      <c r="AJ33" s="370" t="s">
        <v>66</v>
      </c>
      <c r="AK33" s="370" t="s">
        <v>67</v>
      </c>
      <c r="AL33" s="370" t="s">
        <v>68</v>
      </c>
      <c r="AM33" s="370" t="s">
        <v>69</v>
      </c>
      <c r="AN33" s="371" t="s">
        <v>70</v>
      </c>
      <c r="AO33" s="372"/>
      <c r="AP33" s="372"/>
      <c r="AQ33" s="372"/>
      <c r="AR33" s="372"/>
      <c r="AS33" s="373"/>
      <c r="AT33" s="372"/>
      <c r="AU33" s="373"/>
      <c r="AV33" s="372"/>
      <c r="AW33" s="372"/>
      <c r="AX33" s="372"/>
      <c r="AY33" s="372"/>
      <c r="AZ33" s="372"/>
      <c r="BA33" s="372"/>
      <c r="BB33" s="372"/>
      <c r="BC33" s="372"/>
      <c r="BD33" s="372"/>
      <c r="BE33" s="372"/>
      <c r="BF33" s="375"/>
      <c r="BG33" s="372"/>
      <c r="BH33" s="372"/>
      <c r="BI33" s="372"/>
      <c r="BJ33" s="372"/>
      <c r="BK33" s="372"/>
      <c r="BL33" s="372"/>
      <c r="BM33" s="372"/>
      <c r="BN33" s="372"/>
      <c r="BO33" s="373"/>
      <c r="BP33" s="375"/>
      <c r="BQ33" s="372"/>
      <c r="BR33" s="372"/>
      <c r="BS33" s="372"/>
      <c r="BT33" s="372"/>
      <c r="BU33" s="372"/>
      <c r="BV33" s="372"/>
      <c r="BW33" s="372"/>
      <c r="BX33" s="372"/>
      <c r="BY33" s="373"/>
      <c r="BZ33" s="376" t="s">
        <v>66</v>
      </c>
      <c r="CA33" s="376" t="s">
        <v>67</v>
      </c>
      <c r="CB33" s="376" t="s">
        <v>71</v>
      </c>
      <c r="CC33" s="377" t="s">
        <v>79</v>
      </c>
      <c r="CD33" s="376" t="s">
        <v>68</v>
      </c>
      <c r="CE33" s="376" t="s">
        <v>69</v>
      </c>
      <c r="CF33" s="377" t="s">
        <v>73</v>
      </c>
      <c r="CG33" s="376" t="s">
        <v>74</v>
      </c>
      <c r="CH33" s="376" t="s">
        <v>75</v>
      </c>
      <c r="CI33" s="377" t="s">
        <v>80</v>
      </c>
      <c r="CJ33" s="378" t="s">
        <v>77</v>
      </c>
    </row>
    <row r="34" spans="2:88" ht="50.1" hidden="1" customHeight="1" thickBot="1">
      <c r="B34" s="410">
        <v>1</v>
      </c>
      <c r="C34" s="411"/>
      <c r="D34" s="380"/>
      <c r="E34" s="381"/>
      <c r="F34" s="382"/>
      <c r="G34" s="382"/>
      <c r="H34" s="382"/>
      <c r="I34" s="382"/>
      <c r="J34" s="382"/>
      <c r="K34" s="382"/>
      <c r="L34" s="382"/>
      <c r="M34" s="382"/>
      <c r="N34" s="382"/>
      <c r="O34" s="383"/>
      <c r="P34" s="384"/>
      <c r="Q34" s="385"/>
      <c r="R34" s="385"/>
      <c r="S34" s="385"/>
      <c r="T34" s="385"/>
      <c r="U34" s="385"/>
      <c r="V34" s="385"/>
      <c r="W34" s="385"/>
      <c r="X34" s="385"/>
      <c r="Y34" s="385"/>
      <c r="Z34" s="384"/>
      <c r="AA34" s="385"/>
      <c r="AB34" s="385"/>
      <c r="AC34" s="385"/>
      <c r="AD34" s="385"/>
      <c r="AE34" s="385"/>
      <c r="AF34" s="385"/>
      <c r="AG34" s="385"/>
      <c r="AH34" s="385"/>
      <c r="AI34" s="386"/>
      <c r="AJ34" s="384"/>
      <c r="AK34" s="385"/>
      <c r="AL34" s="385"/>
      <c r="AM34" s="385"/>
      <c r="AN34" s="385"/>
      <c r="AO34" s="385"/>
      <c r="AP34" s="385"/>
      <c r="AQ34" s="385"/>
      <c r="AR34" s="385"/>
      <c r="AS34" s="386"/>
      <c r="AT34" s="385"/>
      <c r="AU34" s="386"/>
      <c r="AV34" s="385"/>
      <c r="AW34" s="385"/>
      <c r="AX34" s="385"/>
      <c r="AY34" s="385"/>
      <c r="AZ34" s="385"/>
      <c r="BA34" s="385"/>
      <c r="BB34" s="385"/>
      <c r="BC34" s="385"/>
      <c r="BD34" s="385"/>
      <c r="BE34" s="385"/>
      <c r="BF34" s="384"/>
      <c r="BG34" s="385"/>
      <c r="BH34" s="385"/>
      <c r="BI34" s="385"/>
      <c r="BJ34" s="385"/>
      <c r="BK34" s="385"/>
      <c r="BL34" s="385"/>
      <c r="BM34" s="385"/>
      <c r="BN34" s="385"/>
      <c r="BO34" s="386"/>
      <c r="BP34" s="384"/>
      <c r="BQ34" s="385"/>
      <c r="BR34" s="385"/>
      <c r="BS34" s="385"/>
      <c r="BT34" s="385"/>
      <c r="BU34" s="385"/>
      <c r="BV34" s="385"/>
      <c r="BW34" s="385"/>
      <c r="BX34" s="385"/>
      <c r="BY34" s="386"/>
      <c r="BZ34" s="387">
        <f t="shared" ref="BZ34:CA37" si="9">F34+P34+Z34+AJ34</f>
        <v>0</v>
      </c>
      <c r="CA34" s="387">
        <f t="shared" si="9"/>
        <v>0</v>
      </c>
      <c r="CB34" s="387">
        <v>3</v>
      </c>
      <c r="CC34" s="388">
        <f>(BZ34-CA34)/CB34</f>
        <v>0</v>
      </c>
      <c r="CD34" s="387">
        <f t="shared" ref="CD34:CE37" si="10">H34+R34+AB34+AL34</f>
        <v>0</v>
      </c>
      <c r="CE34" s="387">
        <f t="shared" si="10"/>
        <v>0</v>
      </c>
      <c r="CF34" s="388">
        <f>(CD34-CE34)/CB34</f>
        <v>0</v>
      </c>
      <c r="CG34" s="387">
        <f t="shared" ref="CG34:CH37" si="11">J34+L34+N34+T34+V34+X34+AD34+AF34+AH34+AN34+AP34+AR34</f>
        <v>0</v>
      </c>
      <c r="CH34" s="387">
        <f t="shared" si="11"/>
        <v>0</v>
      </c>
      <c r="CI34" s="388">
        <f>(CG34-CH34)/CB34</f>
        <v>0</v>
      </c>
      <c r="CJ34" s="389"/>
    </row>
    <row r="35" spans="2:88" ht="50.1" hidden="1" customHeight="1" thickBot="1">
      <c r="B35" s="410">
        <v>2</v>
      </c>
      <c r="C35" s="411"/>
      <c r="D35" s="380"/>
      <c r="E35" s="381"/>
      <c r="F35" s="385"/>
      <c r="G35" s="385"/>
      <c r="H35" s="385"/>
      <c r="I35" s="385"/>
      <c r="J35" s="385"/>
      <c r="K35" s="385"/>
      <c r="L35" s="385"/>
      <c r="M35" s="385"/>
      <c r="N35" s="385"/>
      <c r="O35" s="386"/>
      <c r="P35" s="382"/>
      <c r="Q35" s="382"/>
      <c r="R35" s="382"/>
      <c r="S35" s="382"/>
      <c r="T35" s="382"/>
      <c r="U35" s="382"/>
      <c r="V35" s="382"/>
      <c r="W35" s="382"/>
      <c r="X35" s="382"/>
      <c r="Y35" s="383"/>
      <c r="Z35" s="390"/>
      <c r="AA35" s="391"/>
      <c r="AB35" s="391"/>
      <c r="AC35" s="391"/>
      <c r="AD35" s="391"/>
      <c r="AE35" s="391"/>
      <c r="AF35" s="391"/>
      <c r="AG35" s="391"/>
      <c r="AH35" s="391"/>
      <c r="AI35" s="392"/>
      <c r="AJ35" s="384"/>
      <c r="AK35" s="385"/>
      <c r="AL35" s="385"/>
      <c r="AM35" s="385"/>
      <c r="AN35" s="385"/>
      <c r="AO35" s="385"/>
      <c r="AP35" s="385"/>
      <c r="AQ35" s="385"/>
      <c r="AR35" s="385"/>
      <c r="AS35" s="386"/>
      <c r="AT35" s="385"/>
      <c r="AU35" s="386"/>
      <c r="AV35" s="385"/>
      <c r="AW35" s="385"/>
      <c r="AX35" s="385"/>
      <c r="AY35" s="385"/>
      <c r="AZ35" s="385"/>
      <c r="BA35" s="385"/>
      <c r="BB35" s="385"/>
      <c r="BC35" s="385"/>
      <c r="BD35" s="385"/>
      <c r="BE35" s="385"/>
      <c r="BF35" s="384"/>
      <c r="BG35" s="385"/>
      <c r="BH35" s="385"/>
      <c r="BI35" s="385"/>
      <c r="BJ35" s="385"/>
      <c r="BK35" s="385"/>
      <c r="BL35" s="385"/>
      <c r="BM35" s="385"/>
      <c r="BN35" s="385"/>
      <c r="BO35" s="386"/>
      <c r="BP35" s="384"/>
      <c r="BQ35" s="385"/>
      <c r="BR35" s="385"/>
      <c r="BS35" s="385"/>
      <c r="BT35" s="385"/>
      <c r="BU35" s="385"/>
      <c r="BV35" s="385"/>
      <c r="BW35" s="385"/>
      <c r="BX35" s="385"/>
      <c r="BY35" s="386"/>
      <c r="BZ35" s="387">
        <f t="shared" si="9"/>
        <v>0</v>
      </c>
      <c r="CA35" s="387">
        <f t="shared" si="9"/>
        <v>0</v>
      </c>
      <c r="CB35" s="387">
        <v>3</v>
      </c>
      <c r="CC35" s="388">
        <f>(BZ35-CA35)/CB35</f>
        <v>0</v>
      </c>
      <c r="CD35" s="387">
        <f t="shared" si="10"/>
        <v>0</v>
      </c>
      <c r="CE35" s="387">
        <f t="shared" si="10"/>
        <v>0</v>
      </c>
      <c r="CF35" s="388">
        <f>(CD35-CE35)/CB35</f>
        <v>0</v>
      </c>
      <c r="CG35" s="387">
        <f t="shared" si="11"/>
        <v>0</v>
      </c>
      <c r="CH35" s="387">
        <f t="shared" si="11"/>
        <v>0</v>
      </c>
      <c r="CI35" s="388">
        <f>(CG35-CH35)/CB35</f>
        <v>0</v>
      </c>
      <c r="CJ35" s="389"/>
    </row>
    <row r="36" spans="2:88" ht="50.1" hidden="1" customHeight="1" thickBot="1">
      <c r="B36" s="410">
        <v>3</v>
      </c>
      <c r="C36" s="411"/>
      <c r="D36" s="380"/>
      <c r="E36" s="381"/>
      <c r="F36" s="385"/>
      <c r="G36" s="385"/>
      <c r="H36" s="385"/>
      <c r="I36" s="385"/>
      <c r="J36" s="385"/>
      <c r="K36" s="385"/>
      <c r="L36" s="385"/>
      <c r="M36" s="385"/>
      <c r="N36" s="385"/>
      <c r="O36" s="386"/>
      <c r="P36" s="384"/>
      <c r="Q36" s="385"/>
      <c r="R36" s="385"/>
      <c r="S36" s="385"/>
      <c r="T36" s="385"/>
      <c r="U36" s="385"/>
      <c r="V36" s="385"/>
      <c r="W36" s="385"/>
      <c r="X36" s="385"/>
      <c r="Y36" s="385"/>
      <c r="Z36" s="382"/>
      <c r="AA36" s="382"/>
      <c r="AB36" s="382"/>
      <c r="AC36" s="382"/>
      <c r="AD36" s="382"/>
      <c r="AE36" s="382"/>
      <c r="AF36" s="382"/>
      <c r="AG36" s="382"/>
      <c r="AH36" s="382"/>
      <c r="AI36" s="383"/>
      <c r="AJ36" s="384"/>
      <c r="AK36" s="385"/>
      <c r="AL36" s="385"/>
      <c r="AM36" s="385"/>
      <c r="AN36" s="385"/>
      <c r="AO36" s="385"/>
      <c r="AP36" s="385"/>
      <c r="AQ36" s="385"/>
      <c r="AR36" s="385"/>
      <c r="AS36" s="386"/>
      <c r="AT36" s="385"/>
      <c r="AU36" s="386"/>
      <c r="AV36" s="385"/>
      <c r="AW36" s="385"/>
      <c r="AX36" s="385"/>
      <c r="AY36" s="385"/>
      <c r="AZ36" s="385"/>
      <c r="BA36" s="385"/>
      <c r="BB36" s="385"/>
      <c r="BC36" s="385"/>
      <c r="BD36" s="385"/>
      <c r="BE36" s="385"/>
      <c r="BF36" s="384"/>
      <c r="BG36" s="385"/>
      <c r="BH36" s="385"/>
      <c r="BI36" s="385"/>
      <c r="BJ36" s="385"/>
      <c r="BK36" s="385"/>
      <c r="BL36" s="385"/>
      <c r="BM36" s="385"/>
      <c r="BN36" s="385"/>
      <c r="BO36" s="386"/>
      <c r="BP36" s="384"/>
      <c r="BQ36" s="385"/>
      <c r="BR36" s="385"/>
      <c r="BS36" s="385"/>
      <c r="BT36" s="385"/>
      <c r="BU36" s="385"/>
      <c r="BV36" s="385"/>
      <c r="BW36" s="385"/>
      <c r="BX36" s="385"/>
      <c r="BY36" s="386"/>
      <c r="BZ36" s="387">
        <f t="shared" si="9"/>
        <v>0</v>
      </c>
      <c r="CA36" s="387">
        <f t="shared" si="9"/>
        <v>0</v>
      </c>
      <c r="CB36" s="387">
        <v>3</v>
      </c>
      <c r="CC36" s="388">
        <f>(BZ36-CA36)/CB36</f>
        <v>0</v>
      </c>
      <c r="CD36" s="387">
        <f t="shared" si="10"/>
        <v>0</v>
      </c>
      <c r="CE36" s="387">
        <f t="shared" si="10"/>
        <v>0</v>
      </c>
      <c r="CF36" s="388">
        <f>(CD36-CE36)/CB36</f>
        <v>0</v>
      </c>
      <c r="CG36" s="387">
        <f t="shared" si="11"/>
        <v>0</v>
      </c>
      <c r="CH36" s="387">
        <f t="shared" si="11"/>
        <v>0</v>
      </c>
      <c r="CI36" s="388">
        <f>(CG36-CH36)/CB36</f>
        <v>0</v>
      </c>
      <c r="CJ36" s="389"/>
    </row>
    <row r="37" spans="2:88" ht="50.1" hidden="1" customHeight="1" thickBot="1">
      <c r="B37" s="412">
        <v>4</v>
      </c>
      <c r="C37" s="413"/>
      <c r="D37" s="394"/>
      <c r="E37" s="395"/>
      <c r="F37" s="385"/>
      <c r="G37" s="385"/>
      <c r="H37" s="385"/>
      <c r="I37" s="385"/>
      <c r="J37" s="385"/>
      <c r="K37" s="385"/>
      <c r="L37" s="385"/>
      <c r="M37" s="385"/>
      <c r="N37" s="385"/>
      <c r="O37" s="386"/>
      <c r="P37" s="384"/>
      <c r="Q37" s="385"/>
      <c r="R37" s="385"/>
      <c r="S37" s="385"/>
      <c r="T37" s="385"/>
      <c r="U37" s="385"/>
      <c r="V37" s="385"/>
      <c r="W37" s="385"/>
      <c r="X37" s="385"/>
      <c r="Y37" s="385"/>
      <c r="Z37" s="396"/>
      <c r="AA37" s="397"/>
      <c r="AB37" s="397"/>
      <c r="AC37" s="397"/>
      <c r="AD37" s="397"/>
      <c r="AE37" s="397"/>
      <c r="AF37" s="397"/>
      <c r="AG37" s="397"/>
      <c r="AH37" s="397"/>
      <c r="AI37" s="398"/>
      <c r="AJ37" s="382"/>
      <c r="AK37" s="382"/>
      <c r="AL37" s="382"/>
      <c r="AM37" s="382"/>
      <c r="AN37" s="382"/>
      <c r="AO37" s="382"/>
      <c r="AP37" s="382"/>
      <c r="AQ37" s="382"/>
      <c r="AR37" s="382"/>
      <c r="AS37" s="383"/>
      <c r="AT37" s="385"/>
      <c r="AU37" s="386"/>
      <c r="AV37" s="385"/>
      <c r="AW37" s="385"/>
      <c r="AX37" s="385"/>
      <c r="AY37" s="385"/>
      <c r="AZ37" s="385"/>
      <c r="BA37" s="385"/>
      <c r="BB37" s="385"/>
      <c r="BC37" s="385"/>
      <c r="BD37" s="385"/>
      <c r="BE37" s="385"/>
      <c r="BF37" s="384"/>
      <c r="BG37" s="385"/>
      <c r="BH37" s="385"/>
      <c r="BI37" s="385"/>
      <c r="BJ37" s="385"/>
      <c r="BK37" s="385"/>
      <c r="BL37" s="385"/>
      <c r="BM37" s="385"/>
      <c r="BN37" s="385"/>
      <c r="BO37" s="386"/>
      <c r="BP37" s="384"/>
      <c r="BQ37" s="385"/>
      <c r="BR37" s="385"/>
      <c r="BS37" s="385"/>
      <c r="BT37" s="385"/>
      <c r="BU37" s="385"/>
      <c r="BV37" s="385"/>
      <c r="BW37" s="385"/>
      <c r="BX37" s="385"/>
      <c r="BY37" s="386"/>
      <c r="BZ37" s="399">
        <f t="shared" si="9"/>
        <v>0</v>
      </c>
      <c r="CA37" s="399">
        <f t="shared" si="9"/>
        <v>0</v>
      </c>
      <c r="CB37" s="399">
        <v>3</v>
      </c>
      <c r="CC37" s="400">
        <f>(BZ37-CA37)/CB37</f>
        <v>0</v>
      </c>
      <c r="CD37" s="399">
        <f t="shared" si="10"/>
        <v>0</v>
      </c>
      <c r="CE37" s="399">
        <f t="shared" si="10"/>
        <v>0</v>
      </c>
      <c r="CF37" s="400">
        <f>(CD37-CE37)/CB37</f>
        <v>0</v>
      </c>
      <c r="CG37" s="399">
        <f t="shared" si="11"/>
        <v>0</v>
      </c>
      <c r="CH37" s="399">
        <f t="shared" si="11"/>
        <v>0</v>
      </c>
      <c r="CI37" s="400">
        <f>(CG37-CH37)/CB37</f>
        <v>0</v>
      </c>
      <c r="CJ37" s="401"/>
    </row>
    <row r="38" spans="2:88" ht="69.95" hidden="1" customHeight="1" thickBot="1">
      <c r="B38" s="364" t="s">
        <v>95</v>
      </c>
      <c r="C38" s="402"/>
      <c r="D38" s="402"/>
      <c r="E38" s="403"/>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5"/>
      <c r="CA38" s="405"/>
      <c r="CB38" s="405"/>
      <c r="CC38" s="406"/>
      <c r="CD38" s="405"/>
      <c r="CE38" s="405"/>
      <c r="CF38" s="406"/>
      <c r="CG38" s="405"/>
      <c r="CH38" s="405"/>
      <c r="CI38" s="406"/>
      <c r="CJ38" s="406"/>
    </row>
    <row r="39" spans="2:88" ht="137.25" hidden="1" thickBot="1">
      <c r="B39" s="367"/>
      <c r="C39" s="368" t="s">
        <v>64</v>
      </c>
      <c r="D39" s="368"/>
      <c r="E39" s="369" t="s">
        <v>65</v>
      </c>
      <c r="F39" s="370" t="s">
        <v>66</v>
      </c>
      <c r="G39" s="370" t="s">
        <v>67</v>
      </c>
      <c r="H39" s="370" t="s">
        <v>68</v>
      </c>
      <c r="I39" s="370" t="s">
        <v>69</v>
      </c>
      <c r="J39" s="371" t="s">
        <v>70</v>
      </c>
      <c r="K39" s="372"/>
      <c r="L39" s="372"/>
      <c r="M39" s="372"/>
      <c r="N39" s="372"/>
      <c r="O39" s="373"/>
      <c r="P39" s="370" t="s">
        <v>66</v>
      </c>
      <c r="Q39" s="370" t="s">
        <v>67</v>
      </c>
      <c r="R39" s="370" t="s">
        <v>68</v>
      </c>
      <c r="S39" s="370" t="s">
        <v>69</v>
      </c>
      <c r="T39" s="371" t="s">
        <v>70</v>
      </c>
      <c r="U39" s="372"/>
      <c r="V39" s="372"/>
      <c r="W39" s="372"/>
      <c r="X39" s="372"/>
      <c r="Y39" s="372"/>
      <c r="Z39" s="374" t="s">
        <v>66</v>
      </c>
      <c r="AA39" s="370" t="s">
        <v>67</v>
      </c>
      <c r="AB39" s="370" t="s">
        <v>68</v>
      </c>
      <c r="AC39" s="370" t="s">
        <v>69</v>
      </c>
      <c r="AD39" s="371" t="s">
        <v>70</v>
      </c>
      <c r="AE39" s="372"/>
      <c r="AF39" s="372"/>
      <c r="AG39" s="372"/>
      <c r="AH39" s="372"/>
      <c r="AI39" s="373"/>
      <c r="AJ39" s="370" t="s">
        <v>66</v>
      </c>
      <c r="AK39" s="370" t="s">
        <v>67</v>
      </c>
      <c r="AL39" s="370" t="s">
        <v>68</v>
      </c>
      <c r="AM39" s="370" t="s">
        <v>69</v>
      </c>
      <c r="AN39" s="371" t="s">
        <v>70</v>
      </c>
      <c r="AO39" s="372"/>
      <c r="AP39" s="372"/>
      <c r="AQ39" s="372"/>
      <c r="AR39" s="372"/>
      <c r="AS39" s="373"/>
      <c r="AT39" s="372"/>
      <c r="AU39" s="373"/>
      <c r="AV39" s="372"/>
      <c r="AW39" s="372"/>
      <c r="AX39" s="372"/>
      <c r="AY39" s="372"/>
      <c r="AZ39" s="372"/>
      <c r="BA39" s="372"/>
      <c r="BB39" s="372"/>
      <c r="BC39" s="372"/>
      <c r="BD39" s="372"/>
      <c r="BE39" s="372"/>
      <c r="BF39" s="375"/>
      <c r="BG39" s="372"/>
      <c r="BH39" s="372"/>
      <c r="BI39" s="372"/>
      <c r="BJ39" s="372"/>
      <c r="BK39" s="372"/>
      <c r="BL39" s="372"/>
      <c r="BM39" s="372"/>
      <c r="BN39" s="372"/>
      <c r="BO39" s="373"/>
      <c r="BP39" s="375"/>
      <c r="BQ39" s="372"/>
      <c r="BR39" s="372"/>
      <c r="BS39" s="372"/>
      <c r="BT39" s="372"/>
      <c r="BU39" s="372"/>
      <c r="BV39" s="372"/>
      <c r="BW39" s="372"/>
      <c r="BX39" s="372"/>
      <c r="BY39" s="373"/>
      <c r="BZ39" s="376" t="s">
        <v>66</v>
      </c>
      <c r="CA39" s="376" t="s">
        <v>67</v>
      </c>
      <c r="CB39" s="376" t="s">
        <v>71</v>
      </c>
      <c r="CC39" s="377" t="s">
        <v>79</v>
      </c>
      <c r="CD39" s="376" t="s">
        <v>68</v>
      </c>
      <c r="CE39" s="376" t="s">
        <v>69</v>
      </c>
      <c r="CF39" s="377" t="s">
        <v>73</v>
      </c>
      <c r="CG39" s="376" t="s">
        <v>74</v>
      </c>
      <c r="CH39" s="376" t="s">
        <v>75</v>
      </c>
      <c r="CI39" s="377" t="s">
        <v>80</v>
      </c>
      <c r="CJ39" s="378" t="s">
        <v>77</v>
      </c>
    </row>
    <row r="40" spans="2:88" ht="50.1" hidden="1" customHeight="1" thickBot="1">
      <c r="B40" s="379">
        <v>1</v>
      </c>
      <c r="C40" s="380"/>
      <c r="D40" s="380"/>
      <c r="E40" s="381"/>
      <c r="F40" s="382"/>
      <c r="G40" s="382"/>
      <c r="H40" s="382"/>
      <c r="I40" s="382"/>
      <c r="J40" s="382"/>
      <c r="K40" s="382"/>
      <c r="L40" s="382"/>
      <c r="M40" s="382"/>
      <c r="N40" s="382"/>
      <c r="O40" s="383"/>
      <c r="P40" s="384"/>
      <c r="Q40" s="385"/>
      <c r="R40" s="385"/>
      <c r="S40" s="385"/>
      <c r="T40" s="385"/>
      <c r="U40" s="385"/>
      <c r="V40" s="385"/>
      <c r="W40" s="385"/>
      <c r="X40" s="385"/>
      <c r="Y40" s="385"/>
      <c r="Z40" s="384"/>
      <c r="AA40" s="385"/>
      <c r="AB40" s="385"/>
      <c r="AC40" s="385"/>
      <c r="AD40" s="385"/>
      <c r="AE40" s="385"/>
      <c r="AF40" s="385"/>
      <c r="AG40" s="385"/>
      <c r="AH40" s="385"/>
      <c r="AI40" s="386"/>
      <c r="AJ40" s="384"/>
      <c r="AK40" s="385"/>
      <c r="AL40" s="385"/>
      <c r="AM40" s="385"/>
      <c r="AN40" s="385"/>
      <c r="AO40" s="385"/>
      <c r="AP40" s="385"/>
      <c r="AQ40" s="385"/>
      <c r="AR40" s="385"/>
      <c r="AS40" s="386"/>
      <c r="AT40" s="385"/>
      <c r="AU40" s="386"/>
      <c r="AV40" s="385"/>
      <c r="AW40" s="385"/>
      <c r="AX40" s="385"/>
      <c r="AY40" s="385"/>
      <c r="AZ40" s="385"/>
      <c r="BA40" s="385"/>
      <c r="BB40" s="385"/>
      <c r="BC40" s="385"/>
      <c r="BD40" s="385"/>
      <c r="BE40" s="385"/>
      <c r="BF40" s="384"/>
      <c r="BG40" s="385"/>
      <c r="BH40" s="385"/>
      <c r="BI40" s="385"/>
      <c r="BJ40" s="385"/>
      <c r="BK40" s="385"/>
      <c r="BL40" s="385"/>
      <c r="BM40" s="385"/>
      <c r="BN40" s="385"/>
      <c r="BO40" s="386"/>
      <c r="BP40" s="384"/>
      <c r="BQ40" s="385"/>
      <c r="BR40" s="385"/>
      <c r="BS40" s="385"/>
      <c r="BT40" s="385"/>
      <c r="BU40" s="385"/>
      <c r="BV40" s="385"/>
      <c r="BW40" s="385"/>
      <c r="BX40" s="385"/>
      <c r="BY40" s="386"/>
      <c r="BZ40" s="387">
        <f t="shared" ref="BZ40:CA43" si="12">F40+P40+Z40+AJ40</f>
        <v>0</v>
      </c>
      <c r="CA40" s="387">
        <f t="shared" si="12"/>
        <v>0</v>
      </c>
      <c r="CB40" s="387">
        <v>2</v>
      </c>
      <c r="CC40" s="388">
        <f>(BZ40-CA40)/CB40</f>
        <v>0</v>
      </c>
      <c r="CD40" s="387">
        <f t="shared" ref="CD40:CE43" si="13">H40+R40+AB40+AL40</f>
        <v>0</v>
      </c>
      <c r="CE40" s="387">
        <f t="shared" si="13"/>
        <v>0</v>
      </c>
      <c r="CF40" s="388">
        <f>(CD40-CE40)/CB40</f>
        <v>0</v>
      </c>
      <c r="CG40" s="387">
        <f t="shared" ref="CG40:CH43" si="14">J40+L40+N40+T40+V40+X40+AD40+AF40+AH40+AN40+AP40+AR40</f>
        <v>0</v>
      </c>
      <c r="CH40" s="387">
        <f t="shared" si="14"/>
        <v>0</v>
      </c>
      <c r="CI40" s="388">
        <f>(CG40-CH40)/CB40</f>
        <v>0</v>
      </c>
      <c r="CJ40" s="389"/>
    </row>
    <row r="41" spans="2:88" ht="50.1" hidden="1" customHeight="1" thickBot="1">
      <c r="B41" s="379">
        <v>2</v>
      </c>
      <c r="C41" s="380"/>
      <c r="D41" s="380"/>
      <c r="E41" s="381"/>
      <c r="F41" s="385"/>
      <c r="G41" s="385"/>
      <c r="H41" s="385"/>
      <c r="I41" s="385"/>
      <c r="J41" s="385"/>
      <c r="K41" s="385"/>
      <c r="L41" s="385"/>
      <c r="M41" s="385"/>
      <c r="N41" s="385"/>
      <c r="O41" s="386"/>
      <c r="P41" s="382"/>
      <c r="Q41" s="382"/>
      <c r="R41" s="382"/>
      <c r="S41" s="382"/>
      <c r="T41" s="382"/>
      <c r="U41" s="382"/>
      <c r="V41" s="382"/>
      <c r="W41" s="382"/>
      <c r="X41" s="382"/>
      <c r="Y41" s="383"/>
      <c r="Z41" s="390"/>
      <c r="AA41" s="391"/>
      <c r="AB41" s="391"/>
      <c r="AC41" s="391"/>
      <c r="AD41" s="391"/>
      <c r="AE41" s="391"/>
      <c r="AF41" s="391"/>
      <c r="AG41" s="391"/>
      <c r="AH41" s="391"/>
      <c r="AI41" s="392"/>
      <c r="AJ41" s="384"/>
      <c r="AK41" s="385"/>
      <c r="AL41" s="385"/>
      <c r="AM41" s="385"/>
      <c r="AN41" s="385"/>
      <c r="AO41" s="385"/>
      <c r="AP41" s="385"/>
      <c r="AQ41" s="385"/>
      <c r="AR41" s="385"/>
      <c r="AS41" s="386"/>
      <c r="AT41" s="385"/>
      <c r="AU41" s="386"/>
      <c r="AV41" s="385"/>
      <c r="AW41" s="385"/>
      <c r="AX41" s="385"/>
      <c r="AY41" s="385"/>
      <c r="AZ41" s="385"/>
      <c r="BA41" s="385"/>
      <c r="BB41" s="385"/>
      <c r="BC41" s="385"/>
      <c r="BD41" s="385"/>
      <c r="BE41" s="385"/>
      <c r="BF41" s="384"/>
      <c r="BG41" s="385"/>
      <c r="BH41" s="385"/>
      <c r="BI41" s="385"/>
      <c r="BJ41" s="385"/>
      <c r="BK41" s="385"/>
      <c r="BL41" s="385"/>
      <c r="BM41" s="385"/>
      <c r="BN41" s="385"/>
      <c r="BO41" s="386"/>
      <c r="BP41" s="384"/>
      <c r="BQ41" s="385"/>
      <c r="BR41" s="385"/>
      <c r="BS41" s="385"/>
      <c r="BT41" s="385"/>
      <c r="BU41" s="385"/>
      <c r="BV41" s="385"/>
      <c r="BW41" s="385"/>
      <c r="BX41" s="385"/>
      <c r="BY41" s="386"/>
      <c r="BZ41" s="387">
        <f t="shared" si="12"/>
        <v>0</v>
      </c>
      <c r="CA41" s="387">
        <f t="shared" si="12"/>
        <v>0</v>
      </c>
      <c r="CB41" s="387">
        <v>2</v>
      </c>
      <c r="CC41" s="388">
        <f>(BZ41-CA41)/CB41</f>
        <v>0</v>
      </c>
      <c r="CD41" s="387">
        <f t="shared" si="13"/>
        <v>0</v>
      </c>
      <c r="CE41" s="387">
        <f t="shared" si="13"/>
        <v>0</v>
      </c>
      <c r="CF41" s="388">
        <f>(CD41-CE41)/CB41</f>
        <v>0</v>
      </c>
      <c r="CG41" s="387">
        <f t="shared" si="14"/>
        <v>0</v>
      </c>
      <c r="CH41" s="387">
        <f t="shared" si="14"/>
        <v>0</v>
      </c>
      <c r="CI41" s="388">
        <f>(CG41-CH41)/CB41</f>
        <v>0</v>
      </c>
      <c r="CJ41" s="389"/>
    </row>
    <row r="42" spans="2:88" ht="50.1" hidden="1" customHeight="1" thickBot="1">
      <c r="B42" s="379">
        <v>3</v>
      </c>
      <c r="C42" s="380"/>
      <c r="D42" s="380"/>
      <c r="E42" s="381"/>
      <c r="F42" s="385"/>
      <c r="G42" s="385"/>
      <c r="H42" s="385"/>
      <c r="I42" s="385"/>
      <c r="J42" s="385"/>
      <c r="K42" s="385"/>
      <c r="L42" s="385"/>
      <c r="M42" s="385"/>
      <c r="N42" s="385"/>
      <c r="O42" s="386"/>
      <c r="P42" s="384"/>
      <c r="Q42" s="385"/>
      <c r="R42" s="385"/>
      <c r="S42" s="385"/>
      <c r="T42" s="385"/>
      <c r="U42" s="385"/>
      <c r="V42" s="385"/>
      <c r="W42" s="385"/>
      <c r="X42" s="385"/>
      <c r="Y42" s="385"/>
      <c r="Z42" s="382"/>
      <c r="AA42" s="382"/>
      <c r="AB42" s="382"/>
      <c r="AC42" s="382"/>
      <c r="AD42" s="382"/>
      <c r="AE42" s="382"/>
      <c r="AF42" s="382"/>
      <c r="AG42" s="382"/>
      <c r="AH42" s="382"/>
      <c r="AI42" s="383"/>
      <c r="AJ42" s="384"/>
      <c r="AK42" s="385"/>
      <c r="AL42" s="385"/>
      <c r="AM42" s="385"/>
      <c r="AN42" s="385"/>
      <c r="AO42" s="385"/>
      <c r="AP42" s="385"/>
      <c r="AQ42" s="385"/>
      <c r="AR42" s="385"/>
      <c r="AS42" s="386"/>
      <c r="AT42" s="385"/>
      <c r="AU42" s="386"/>
      <c r="AV42" s="385"/>
      <c r="AW42" s="385"/>
      <c r="AX42" s="385"/>
      <c r="AY42" s="385"/>
      <c r="AZ42" s="385"/>
      <c r="BA42" s="385"/>
      <c r="BB42" s="385"/>
      <c r="BC42" s="385"/>
      <c r="BD42" s="385"/>
      <c r="BE42" s="385"/>
      <c r="BF42" s="384"/>
      <c r="BG42" s="385"/>
      <c r="BH42" s="385"/>
      <c r="BI42" s="385"/>
      <c r="BJ42" s="385"/>
      <c r="BK42" s="385"/>
      <c r="BL42" s="385"/>
      <c r="BM42" s="385"/>
      <c r="BN42" s="385"/>
      <c r="BO42" s="386"/>
      <c r="BP42" s="384"/>
      <c r="BQ42" s="385"/>
      <c r="BR42" s="385"/>
      <c r="BS42" s="385"/>
      <c r="BT42" s="385"/>
      <c r="BU42" s="385"/>
      <c r="BV42" s="385"/>
      <c r="BW42" s="385"/>
      <c r="BX42" s="385"/>
      <c r="BY42" s="386"/>
      <c r="BZ42" s="387">
        <f t="shared" si="12"/>
        <v>0</v>
      </c>
      <c r="CA42" s="387">
        <f t="shared" si="12"/>
        <v>0</v>
      </c>
      <c r="CB42" s="387">
        <v>2</v>
      </c>
      <c r="CC42" s="388">
        <f>(BZ42-CA42)/CB42</f>
        <v>0</v>
      </c>
      <c r="CD42" s="387">
        <f t="shared" si="13"/>
        <v>0</v>
      </c>
      <c r="CE42" s="387">
        <f t="shared" si="13"/>
        <v>0</v>
      </c>
      <c r="CF42" s="388">
        <f>(CD42-CE42)/CB42</f>
        <v>0</v>
      </c>
      <c r="CG42" s="387">
        <f t="shared" si="14"/>
        <v>0</v>
      </c>
      <c r="CH42" s="387">
        <f t="shared" si="14"/>
        <v>0</v>
      </c>
      <c r="CI42" s="388">
        <f>(CG42-CH42)/CB42</f>
        <v>0</v>
      </c>
      <c r="CJ42" s="389"/>
    </row>
    <row r="43" spans="2:88" ht="50.1" hidden="1" customHeight="1" thickBot="1">
      <c r="B43" s="393">
        <v>4</v>
      </c>
      <c r="C43" s="394"/>
      <c r="D43" s="394"/>
      <c r="E43" s="395"/>
      <c r="F43" s="385"/>
      <c r="G43" s="385"/>
      <c r="H43" s="385"/>
      <c r="I43" s="385"/>
      <c r="J43" s="385"/>
      <c r="K43" s="385"/>
      <c r="L43" s="385"/>
      <c r="M43" s="385"/>
      <c r="N43" s="385"/>
      <c r="O43" s="386"/>
      <c r="P43" s="384"/>
      <c r="Q43" s="385"/>
      <c r="R43" s="385"/>
      <c r="S43" s="385"/>
      <c r="T43" s="385"/>
      <c r="U43" s="385"/>
      <c r="V43" s="385"/>
      <c r="W43" s="385"/>
      <c r="X43" s="385"/>
      <c r="Y43" s="385"/>
      <c r="Z43" s="396"/>
      <c r="AA43" s="397"/>
      <c r="AB43" s="397"/>
      <c r="AC43" s="397"/>
      <c r="AD43" s="397"/>
      <c r="AE43" s="397"/>
      <c r="AF43" s="397"/>
      <c r="AG43" s="397"/>
      <c r="AH43" s="397"/>
      <c r="AI43" s="398"/>
      <c r="AJ43" s="382"/>
      <c r="AK43" s="382"/>
      <c r="AL43" s="382"/>
      <c r="AM43" s="382"/>
      <c r="AN43" s="382"/>
      <c r="AO43" s="382"/>
      <c r="AP43" s="382"/>
      <c r="AQ43" s="382"/>
      <c r="AR43" s="382"/>
      <c r="AS43" s="383"/>
      <c r="AT43" s="385"/>
      <c r="AU43" s="386"/>
      <c r="AV43" s="385"/>
      <c r="AW43" s="385"/>
      <c r="AX43" s="385"/>
      <c r="AY43" s="385"/>
      <c r="AZ43" s="385"/>
      <c r="BA43" s="385"/>
      <c r="BB43" s="385"/>
      <c r="BC43" s="385"/>
      <c r="BD43" s="385"/>
      <c r="BE43" s="385"/>
      <c r="BF43" s="384"/>
      <c r="BG43" s="385"/>
      <c r="BH43" s="385"/>
      <c r="BI43" s="385"/>
      <c r="BJ43" s="385"/>
      <c r="BK43" s="385"/>
      <c r="BL43" s="385"/>
      <c r="BM43" s="385"/>
      <c r="BN43" s="385"/>
      <c r="BO43" s="386"/>
      <c r="BP43" s="384"/>
      <c r="BQ43" s="385"/>
      <c r="BR43" s="385"/>
      <c r="BS43" s="385"/>
      <c r="BT43" s="385"/>
      <c r="BU43" s="385"/>
      <c r="BV43" s="385"/>
      <c r="BW43" s="385"/>
      <c r="BX43" s="385"/>
      <c r="BY43" s="386"/>
      <c r="BZ43" s="399">
        <f t="shared" si="12"/>
        <v>0</v>
      </c>
      <c r="CA43" s="399">
        <f t="shared" si="12"/>
        <v>0</v>
      </c>
      <c r="CB43" s="399">
        <v>2</v>
      </c>
      <c r="CC43" s="400">
        <f>(BZ43-CA43)/CB43</f>
        <v>0</v>
      </c>
      <c r="CD43" s="399">
        <f t="shared" si="13"/>
        <v>0</v>
      </c>
      <c r="CE43" s="399">
        <f t="shared" si="13"/>
        <v>0</v>
      </c>
      <c r="CF43" s="400">
        <f>(CD43-CE43)/CB43</f>
        <v>0</v>
      </c>
      <c r="CG43" s="399">
        <f t="shared" si="14"/>
        <v>0</v>
      </c>
      <c r="CH43" s="399">
        <f t="shared" si="14"/>
        <v>0</v>
      </c>
      <c r="CI43" s="400">
        <f>(CG43-CH43)/CB43</f>
        <v>0</v>
      </c>
      <c r="CJ43" s="401"/>
    </row>
    <row r="44" spans="2:88" ht="69.95" hidden="1" customHeight="1" thickBot="1">
      <c r="B44" s="364" t="s">
        <v>96</v>
      </c>
      <c r="C44" s="402"/>
      <c r="D44" s="402"/>
      <c r="E44" s="403"/>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5"/>
      <c r="CA44" s="405"/>
      <c r="CB44" s="405"/>
      <c r="CC44" s="406"/>
      <c r="CD44" s="405"/>
      <c r="CE44" s="405"/>
      <c r="CF44" s="406"/>
      <c r="CG44" s="405"/>
      <c r="CH44" s="405"/>
      <c r="CI44" s="406"/>
      <c r="CJ44" s="406"/>
    </row>
    <row r="45" spans="2:88" ht="137.25" hidden="1" thickBot="1">
      <c r="B45" s="367"/>
      <c r="C45" s="368" t="s">
        <v>64</v>
      </c>
      <c r="D45" s="368"/>
      <c r="E45" s="369" t="s">
        <v>65</v>
      </c>
      <c r="F45" s="370" t="s">
        <v>66</v>
      </c>
      <c r="G45" s="370" t="s">
        <v>67</v>
      </c>
      <c r="H45" s="370" t="s">
        <v>68</v>
      </c>
      <c r="I45" s="370" t="s">
        <v>69</v>
      </c>
      <c r="J45" s="371" t="s">
        <v>70</v>
      </c>
      <c r="K45" s="372"/>
      <c r="L45" s="372"/>
      <c r="M45" s="372"/>
      <c r="N45" s="372"/>
      <c r="O45" s="373"/>
      <c r="P45" s="370" t="s">
        <v>66</v>
      </c>
      <c r="Q45" s="370" t="s">
        <v>67</v>
      </c>
      <c r="R45" s="370" t="s">
        <v>68</v>
      </c>
      <c r="S45" s="370" t="s">
        <v>69</v>
      </c>
      <c r="T45" s="371" t="s">
        <v>70</v>
      </c>
      <c r="U45" s="372"/>
      <c r="V45" s="372"/>
      <c r="W45" s="372"/>
      <c r="X45" s="372"/>
      <c r="Y45" s="372"/>
      <c r="Z45" s="374" t="s">
        <v>66</v>
      </c>
      <c r="AA45" s="370" t="s">
        <v>67</v>
      </c>
      <c r="AB45" s="370" t="s">
        <v>68</v>
      </c>
      <c r="AC45" s="370" t="s">
        <v>69</v>
      </c>
      <c r="AD45" s="371" t="s">
        <v>70</v>
      </c>
      <c r="AE45" s="372"/>
      <c r="AF45" s="372"/>
      <c r="AG45" s="372"/>
      <c r="AH45" s="372"/>
      <c r="AI45" s="373"/>
      <c r="AJ45" s="370" t="s">
        <v>66</v>
      </c>
      <c r="AK45" s="370" t="s">
        <v>67</v>
      </c>
      <c r="AL45" s="370" t="s">
        <v>68</v>
      </c>
      <c r="AM45" s="370" t="s">
        <v>69</v>
      </c>
      <c r="AN45" s="371" t="s">
        <v>70</v>
      </c>
      <c r="AO45" s="372"/>
      <c r="AP45" s="372"/>
      <c r="AQ45" s="372"/>
      <c r="AR45" s="372"/>
      <c r="AS45" s="373"/>
      <c r="AT45" s="372"/>
      <c r="AU45" s="373"/>
      <c r="AV45" s="372"/>
      <c r="AW45" s="372"/>
      <c r="AX45" s="372"/>
      <c r="AY45" s="372"/>
      <c r="AZ45" s="372"/>
      <c r="BA45" s="372"/>
      <c r="BB45" s="372"/>
      <c r="BC45" s="372"/>
      <c r="BD45" s="372"/>
      <c r="BE45" s="372"/>
      <c r="BF45" s="375"/>
      <c r="BG45" s="372"/>
      <c r="BH45" s="372"/>
      <c r="BI45" s="372"/>
      <c r="BJ45" s="372"/>
      <c r="BK45" s="372"/>
      <c r="BL45" s="372"/>
      <c r="BM45" s="372"/>
      <c r="BN45" s="372"/>
      <c r="BO45" s="373"/>
      <c r="BP45" s="375"/>
      <c r="BQ45" s="372"/>
      <c r="BR45" s="372"/>
      <c r="BS45" s="372"/>
      <c r="BT45" s="372"/>
      <c r="BU45" s="372"/>
      <c r="BV45" s="372"/>
      <c r="BW45" s="372"/>
      <c r="BX45" s="372"/>
      <c r="BY45" s="373"/>
      <c r="BZ45" s="376" t="s">
        <v>66</v>
      </c>
      <c r="CA45" s="376" t="s">
        <v>67</v>
      </c>
      <c r="CB45" s="376" t="s">
        <v>71</v>
      </c>
      <c r="CC45" s="377" t="s">
        <v>79</v>
      </c>
      <c r="CD45" s="376" t="s">
        <v>68</v>
      </c>
      <c r="CE45" s="376" t="s">
        <v>69</v>
      </c>
      <c r="CF45" s="377" t="s">
        <v>73</v>
      </c>
      <c r="CG45" s="376" t="s">
        <v>74</v>
      </c>
      <c r="CH45" s="376" t="s">
        <v>75</v>
      </c>
      <c r="CI45" s="377" t="s">
        <v>80</v>
      </c>
      <c r="CJ45" s="378" t="s">
        <v>77</v>
      </c>
    </row>
    <row r="46" spans="2:88" ht="50.1" hidden="1" customHeight="1" thickBot="1">
      <c r="B46" s="379">
        <v>1</v>
      </c>
      <c r="C46" s="380"/>
      <c r="D46" s="380"/>
      <c r="E46" s="381"/>
      <c r="F46" s="382"/>
      <c r="G46" s="382"/>
      <c r="H46" s="382"/>
      <c r="I46" s="382"/>
      <c r="J46" s="382"/>
      <c r="K46" s="382"/>
      <c r="L46" s="382"/>
      <c r="M46" s="382"/>
      <c r="N46" s="382"/>
      <c r="O46" s="383"/>
      <c r="P46" s="384"/>
      <c r="Q46" s="385"/>
      <c r="R46" s="385"/>
      <c r="S46" s="385"/>
      <c r="T46" s="385"/>
      <c r="U46" s="385"/>
      <c r="V46" s="385"/>
      <c r="W46" s="385"/>
      <c r="X46" s="385"/>
      <c r="Y46" s="385"/>
      <c r="Z46" s="384"/>
      <c r="AA46" s="385"/>
      <c r="AB46" s="385"/>
      <c r="AC46" s="385"/>
      <c r="AD46" s="385"/>
      <c r="AE46" s="385"/>
      <c r="AF46" s="385"/>
      <c r="AG46" s="385"/>
      <c r="AH46" s="385"/>
      <c r="AI46" s="386"/>
      <c r="AJ46" s="384"/>
      <c r="AK46" s="385"/>
      <c r="AL46" s="385"/>
      <c r="AM46" s="385"/>
      <c r="AN46" s="385"/>
      <c r="AO46" s="385"/>
      <c r="AP46" s="385"/>
      <c r="AQ46" s="385"/>
      <c r="AR46" s="385"/>
      <c r="AS46" s="386"/>
      <c r="AT46" s="385"/>
      <c r="AU46" s="386"/>
      <c r="AV46" s="385"/>
      <c r="AW46" s="385"/>
      <c r="AX46" s="385"/>
      <c r="AY46" s="385"/>
      <c r="AZ46" s="385"/>
      <c r="BA46" s="385"/>
      <c r="BB46" s="385"/>
      <c r="BC46" s="385"/>
      <c r="BD46" s="385"/>
      <c r="BE46" s="385"/>
      <c r="BF46" s="384"/>
      <c r="BG46" s="385"/>
      <c r="BH46" s="385"/>
      <c r="BI46" s="385"/>
      <c r="BJ46" s="385"/>
      <c r="BK46" s="385"/>
      <c r="BL46" s="385"/>
      <c r="BM46" s="385"/>
      <c r="BN46" s="385"/>
      <c r="BO46" s="386"/>
      <c r="BP46" s="384"/>
      <c r="BQ46" s="385"/>
      <c r="BR46" s="385"/>
      <c r="BS46" s="385"/>
      <c r="BT46" s="385"/>
      <c r="BU46" s="385"/>
      <c r="BV46" s="385"/>
      <c r="BW46" s="385"/>
      <c r="BX46" s="385"/>
      <c r="BY46" s="386"/>
      <c r="BZ46" s="387">
        <f t="shared" ref="BZ46:CA49" si="15">F46+P46+Z46+AJ46</f>
        <v>0</v>
      </c>
      <c r="CA46" s="387">
        <f t="shared" si="15"/>
        <v>0</v>
      </c>
      <c r="CB46" s="387">
        <v>2</v>
      </c>
      <c r="CC46" s="388">
        <f>(BZ46-CA46)/CB46</f>
        <v>0</v>
      </c>
      <c r="CD46" s="387">
        <f t="shared" ref="CD46:CE49" si="16">H46+R46+AB46+AL46</f>
        <v>0</v>
      </c>
      <c r="CE46" s="387">
        <f t="shared" si="16"/>
        <v>0</v>
      </c>
      <c r="CF46" s="388">
        <f>(CD46-CE46)/CB46</f>
        <v>0</v>
      </c>
      <c r="CG46" s="387">
        <f t="shared" ref="CG46:CH49" si="17">J46+L46+N46+T46+V46+X46+AD46+AF46+AH46+AN46+AP46+AR46</f>
        <v>0</v>
      </c>
      <c r="CH46" s="387">
        <f t="shared" si="17"/>
        <v>0</v>
      </c>
      <c r="CI46" s="388">
        <f>(CG46-CH46)/CB46</f>
        <v>0</v>
      </c>
      <c r="CJ46" s="389"/>
    </row>
    <row r="47" spans="2:88" ht="50.1" hidden="1" customHeight="1" thickBot="1">
      <c r="B47" s="379">
        <v>2</v>
      </c>
      <c r="C47" s="380"/>
      <c r="D47" s="380"/>
      <c r="E47" s="381"/>
      <c r="F47" s="385"/>
      <c r="G47" s="385"/>
      <c r="H47" s="385"/>
      <c r="I47" s="385"/>
      <c r="J47" s="385"/>
      <c r="K47" s="385"/>
      <c r="L47" s="385"/>
      <c r="M47" s="385"/>
      <c r="N47" s="385"/>
      <c r="O47" s="386"/>
      <c r="P47" s="382"/>
      <c r="Q47" s="382"/>
      <c r="R47" s="382"/>
      <c r="S47" s="382"/>
      <c r="T47" s="382"/>
      <c r="U47" s="382"/>
      <c r="V47" s="382"/>
      <c r="W47" s="382"/>
      <c r="X47" s="382"/>
      <c r="Y47" s="383"/>
      <c r="Z47" s="390"/>
      <c r="AA47" s="391"/>
      <c r="AB47" s="391"/>
      <c r="AC47" s="391"/>
      <c r="AD47" s="391"/>
      <c r="AE47" s="391"/>
      <c r="AF47" s="391"/>
      <c r="AG47" s="391"/>
      <c r="AH47" s="391"/>
      <c r="AI47" s="392"/>
      <c r="AJ47" s="384"/>
      <c r="AK47" s="385"/>
      <c r="AL47" s="385"/>
      <c r="AM47" s="385"/>
      <c r="AN47" s="385"/>
      <c r="AO47" s="385"/>
      <c r="AP47" s="385"/>
      <c r="AQ47" s="385"/>
      <c r="AR47" s="385"/>
      <c r="AS47" s="386"/>
      <c r="AT47" s="385"/>
      <c r="AU47" s="386"/>
      <c r="AV47" s="385"/>
      <c r="AW47" s="385"/>
      <c r="AX47" s="385"/>
      <c r="AY47" s="385"/>
      <c r="AZ47" s="385"/>
      <c r="BA47" s="385"/>
      <c r="BB47" s="385"/>
      <c r="BC47" s="385"/>
      <c r="BD47" s="385"/>
      <c r="BE47" s="385"/>
      <c r="BF47" s="384"/>
      <c r="BG47" s="385"/>
      <c r="BH47" s="385"/>
      <c r="BI47" s="385"/>
      <c r="BJ47" s="385"/>
      <c r="BK47" s="385"/>
      <c r="BL47" s="385"/>
      <c r="BM47" s="385"/>
      <c r="BN47" s="385"/>
      <c r="BO47" s="386"/>
      <c r="BP47" s="384"/>
      <c r="BQ47" s="385"/>
      <c r="BR47" s="385"/>
      <c r="BS47" s="385"/>
      <c r="BT47" s="385"/>
      <c r="BU47" s="385"/>
      <c r="BV47" s="385"/>
      <c r="BW47" s="385"/>
      <c r="BX47" s="385"/>
      <c r="BY47" s="386"/>
      <c r="BZ47" s="387">
        <f t="shared" si="15"/>
        <v>0</v>
      </c>
      <c r="CA47" s="387">
        <f t="shared" si="15"/>
        <v>0</v>
      </c>
      <c r="CB47" s="387">
        <v>2</v>
      </c>
      <c r="CC47" s="388">
        <f>(BZ47-CA47)/CB47</f>
        <v>0</v>
      </c>
      <c r="CD47" s="387">
        <f t="shared" si="16"/>
        <v>0</v>
      </c>
      <c r="CE47" s="387">
        <f t="shared" si="16"/>
        <v>0</v>
      </c>
      <c r="CF47" s="388">
        <f>(CD47-CE47)/CB47</f>
        <v>0</v>
      </c>
      <c r="CG47" s="387">
        <f t="shared" si="17"/>
        <v>0</v>
      </c>
      <c r="CH47" s="387">
        <f t="shared" si="17"/>
        <v>0</v>
      </c>
      <c r="CI47" s="388">
        <f>(CG47-CH47)/CB47</f>
        <v>0</v>
      </c>
      <c r="CJ47" s="389"/>
    </row>
    <row r="48" spans="2:88" ht="50.1" hidden="1" customHeight="1" thickBot="1">
      <c r="B48" s="379">
        <v>3</v>
      </c>
      <c r="C48" s="380"/>
      <c r="D48" s="380"/>
      <c r="E48" s="381"/>
      <c r="F48" s="385"/>
      <c r="G48" s="385"/>
      <c r="H48" s="385"/>
      <c r="I48" s="385"/>
      <c r="J48" s="385"/>
      <c r="K48" s="385"/>
      <c r="L48" s="385"/>
      <c r="M48" s="385"/>
      <c r="N48" s="385"/>
      <c r="O48" s="386"/>
      <c r="P48" s="384"/>
      <c r="Q48" s="385"/>
      <c r="R48" s="385"/>
      <c r="S48" s="385"/>
      <c r="T48" s="385"/>
      <c r="U48" s="385"/>
      <c r="V48" s="385"/>
      <c r="W48" s="385"/>
      <c r="X48" s="385"/>
      <c r="Y48" s="385"/>
      <c r="Z48" s="382"/>
      <c r="AA48" s="382"/>
      <c r="AB48" s="382"/>
      <c r="AC48" s="382"/>
      <c r="AD48" s="382"/>
      <c r="AE48" s="382"/>
      <c r="AF48" s="382"/>
      <c r="AG48" s="382"/>
      <c r="AH48" s="382"/>
      <c r="AI48" s="383"/>
      <c r="AJ48" s="384"/>
      <c r="AK48" s="385"/>
      <c r="AL48" s="385"/>
      <c r="AM48" s="385"/>
      <c r="AN48" s="385"/>
      <c r="AO48" s="385"/>
      <c r="AP48" s="385"/>
      <c r="AQ48" s="385"/>
      <c r="AR48" s="385"/>
      <c r="AS48" s="386"/>
      <c r="AT48" s="385"/>
      <c r="AU48" s="386"/>
      <c r="AV48" s="385"/>
      <c r="AW48" s="385"/>
      <c r="AX48" s="385"/>
      <c r="AY48" s="385"/>
      <c r="AZ48" s="385"/>
      <c r="BA48" s="385"/>
      <c r="BB48" s="385"/>
      <c r="BC48" s="385"/>
      <c r="BD48" s="385"/>
      <c r="BE48" s="385"/>
      <c r="BF48" s="384"/>
      <c r="BG48" s="385"/>
      <c r="BH48" s="385"/>
      <c r="BI48" s="385"/>
      <c r="BJ48" s="385"/>
      <c r="BK48" s="385"/>
      <c r="BL48" s="385"/>
      <c r="BM48" s="385"/>
      <c r="BN48" s="385"/>
      <c r="BO48" s="386"/>
      <c r="BP48" s="384"/>
      <c r="BQ48" s="385"/>
      <c r="BR48" s="385"/>
      <c r="BS48" s="385"/>
      <c r="BT48" s="385"/>
      <c r="BU48" s="385"/>
      <c r="BV48" s="385"/>
      <c r="BW48" s="385"/>
      <c r="BX48" s="385"/>
      <c r="BY48" s="386"/>
      <c r="BZ48" s="387">
        <f t="shared" si="15"/>
        <v>0</v>
      </c>
      <c r="CA48" s="387">
        <f t="shared" si="15"/>
        <v>0</v>
      </c>
      <c r="CB48" s="387">
        <v>2</v>
      </c>
      <c r="CC48" s="388">
        <f>(BZ48-CA48)/CB48</f>
        <v>0</v>
      </c>
      <c r="CD48" s="387">
        <f t="shared" si="16"/>
        <v>0</v>
      </c>
      <c r="CE48" s="387">
        <f t="shared" si="16"/>
        <v>0</v>
      </c>
      <c r="CF48" s="388">
        <f>(CD48-CE48)/CB48</f>
        <v>0</v>
      </c>
      <c r="CG48" s="387">
        <f t="shared" si="17"/>
        <v>0</v>
      </c>
      <c r="CH48" s="387">
        <f t="shared" si="17"/>
        <v>0</v>
      </c>
      <c r="CI48" s="388">
        <f>(CG48-CH48)/CB48</f>
        <v>0</v>
      </c>
      <c r="CJ48" s="389"/>
    </row>
    <row r="49" spans="2:88" ht="50.1" hidden="1" customHeight="1" thickBot="1">
      <c r="B49" s="393">
        <v>4</v>
      </c>
      <c r="C49" s="394"/>
      <c r="D49" s="394"/>
      <c r="E49" s="395"/>
      <c r="F49" s="385"/>
      <c r="G49" s="385"/>
      <c r="H49" s="385"/>
      <c r="I49" s="385"/>
      <c r="J49" s="385"/>
      <c r="K49" s="385"/>
      <c r="L49" s="385"/>
      <c r="M49" s="385"/>
      <c r="N49" s="385"/>
      <c r="O49" s="386"/>
      <c r="P49" s="384"/>
      <c r="Q49" s="385"/>
      <c r="R49" s="385"/>
      <c r="S49" s="385"/>
      <c r="T49" s="385"/>
      <c r="U49" s="385"/>
      <c r="V49" s="385"/>
      <c r="W49" s="385"/>
      <c r="X49" s="385"/>
      <c r="Y49" s="385"/>
      <c r="Z49" s="396"/>
      <c r="AA49" s="397"/>
      <c r="AB49" s="397"/>
      <c r="AC49" s="397"/>
      <c r="AD49" s="397"/>
      <c r="AE49" s="397"/>
      <c r="AF49" s="397"/>
      <c r="AG49" s="397"/>
      <c r="AH49" s="397"/>
      <c r="AI49" s="398"/>
      <c r="AJ49" s="382"/>
      <c r="AK49" s="382"/>
      <c r="AL49" s="382"/>
      <c r="AM49" s="382"/>
      <c r="AN49" s="382"/>
      <c r="AO49" s="382"/>
      <c r="AP49" s="382"/>
      <c r="AQ49" s="382"/>
      <c r="AR49" s="382"/>
      <c r="AS49" s="383"/>
      <c r="AT49" s="385"/>
      <c r="AU49" s="386"/>
      <c r="AV49" s="385"/>
      <c r="AW49" s="385"/>
      <c r="AX49" s="385"/>
      <c r="AY49" s="385"/>
      <c r="AZ49" s="385"/>
      <c r="BA49" s="385"/>
      <c r="BB49" s="385"/>
      <c r="BC49" s="385"/>
      <c r="BD49" s="385"/>
      <c r="BE49" s="385"/>
      <c r="BF49" s="384"/>
      <c r="BG49" s="385"/>
      <c r="BH49" s="385"/>
      <c r="BI49" s="385"/>
      <c r="BJ49" s="385"/>
      <c r="BK49" s="385"/>
      <c r="BL49" s="385"/>
      <c r="BM49" s="385"/>
      <c r="BN49" s="385"/>
      <c r="BO49" s="386"/>
      <c r="BP49" s="384"/>
      <c r="BQ49" s="385"/>
      <c r="BR49" s="385"/>
      <c r="BS49" s="385"/>
      <c r="BT49" s="385"/>
      <c r="BU49" s="385"/>
      <c r="BV49" s="385"/>
      <c r="BW49" s="385"/>
      <c r="BX49" s="385"/>
      <c r="BY49" s="386"/>
      <c r="BZ49" s="399">
        <f t="shared" si="15"/>
        <v>0</v>
      </c>
      <c r="CA49" s="399">
        <f t="shared" si="15"/>
        <v>0</v>
      </c>
      <c r="CB49" s="399">
        <v>2</v>
      </c>
      <c r="CC49" s="400">
        <f>(BZ49-CA49)/CB49</f>
        <v>0</v>
      </c>
      <c r="CD49" s="399">
        <f t="shared" si="16"/>
        <v>0</v>
      </c>
      <c r="CE49" s="399">
        <f t="shared" si="16"/>
        <v>0</v>
      </c>
      <c r="CF49" s="400">
        <f>(CD49-CE49)/CB49</f>
        <v>0</v>
      </c>
      <c r="CG49" s="399">
        <f t="shared" si="17"/>
        <v>0</v>
      </c>
      <c r="CH49" s="399">
        <f t="shared" si="17"/>
        <v>0</v>
      </c>
      <c r="CI49" s="400">
        <f>(CG49-CH49)/CB49</f>
        <v>0</v>
      </c>
      <c r="CJ49" s="401"/>
    </row>
    <row r="50" spans="2:88" ht="69.95" hidden="1" customHeight="1" thickBot="1">
      <c r="B50" s="364" t="s">
        <v>97</v>
      </c>
      <c r="C50" s="402"/>
      <c r="D50" s="402"/>
      <c r="E50" s="403"/>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5"/>
      <c r="CA50" s="405"/>
      <c r="CB50" s="405"/>
      <c r="CC50" s="406"/>
      <c r="CD50" s="405"/>
      <c r="CE50" s="405"/>
      <c r="CF50" s="406"/>
      <c r="CG50" s="405"/>
      <c r="CH50" s="405"/>
      <c r="CI50" s="406"/>
      <c r="CJ50" s="406"/>
    </row>
    <row r="51" spans="2:88" ht="137.25" hidden="1" thickBot="1">
      <c r="B51" s="367"/>
      <c r="C51" s="368" t="s">
        <v>64</v>
      </c>
      <c r="D51" s="368"/>
      <c r="E51" s="369" t="s">
        <v>65</v>
      </c>
      <c r="F51" s="370" t="s">
        <v>66</v>
      </c>
      <c r="G51" s="370" t="s">
        <v>67</v>
      </c>
      <c r="H51" s="370" t="s">
        <v>68</v>
      </c>
      <c r="I51" s="370" t="s">
        <v>69</v>
      </c>
      <c r="J51" s="371" t="s">
        <v>70</v>
      </c>
      <c r="K51" s="372"/>
      <c r="L51" s="372"/>
      <c r="M51" s="372"/>
      <c r="N51" s="372"/>
      <c r="O51" s="373"/>
      <c r="P51" s="370" t="s">
        <v>66</v>
      </c>
      <c r="Q51" s="370" t="s">
        <v>67</v>
      </c>
      <c r="R51" s="370" t="s">
        <v>68</v>
      </c>
      <c r="S51" s="370" t="s">
        <v>69</v>
      </c>
      <c r="T51" s="371" t="s">
        <v>70</v>
      </c>
      <c r="U51" s="372"/>
      <c r="V51" s="372"/>
      <c r="W51" s="372"/>
      <c r="X51" s="372"/>
      <c r="Y51" s="372"/>
      <c r="Z51" s="374" t="s">
        <v>66</v>
      </c>
      <c r="AA51" s="370" t="s">
        <v>67</v>
      </c>
      <c r="AB51" s="370" t="s">
        <v>68</v>
      </c>
      <c r="AC51" s="370" t="s">
        <v>69</v>
      </c>
      <c r="AD51" s="371" t="s">
        <v>70</v>
      </c>
      <c r="AE51" s="372"/>
      <c r="AF51" s="372"/>
      <c r="AG51" s="372"/>
      <c r="AH51" s="372"/>
      <c r="AI51" s="373"/>
      <c r="AJ51" s="370" t="s">
        <v>66</v>
      </c>
      <c r="AK51" s="370" t="s">
        <v>67</v>
      </c>
      <c r="AL51" s="370" t="s">
        <v>68</v>
      </c>
      <c r="AM51" s="370" t="s">
        <v>69</v>
      </c>
      <c r="AN51" s="371" t="s">
        <v>70</v>
      </c>
      <c r="AO51" s="372"/>
      <c r="AP51" s="372"/>
      <c r="AQ51" s="372"/>
      <c r="AR51" s="372"/>
      <c r="AS51" s="373"/>
      <c r="AT51" s="372"/>
      <c r="AU51" s="373"/>
      <c r="AV51" s="372"/>
      <c r="AW51" s="372"/>
      <c r="AX51" s="372"/>
      <c r="AY51" s="372"/>
      <c r="AZ51" s="372"/>
      <c r="BA51" s="372"/>
      <c r="BB51" s="372"/>
      <c r="BC51" s="372"/>
      <c r="BD51" s="372"/>
      <c r="BE51" s="372"/>
      <c r="BF51" s="375"/>
      <c r="BG51" s="372"/>
      <c r="BH51" s="372"/>
      <c r="BI51" s="372"/>
      <c r="BJ51" s="372"/>
      <c r="BK51" s="372"/>
      <c r="BL51" s="372"/>
      <c r="BM51" s="372"/>
      <c r="BN51" s="372"/>
      <c r="BO51" s="373"/>
      <c r="BP51" s="375"/>
      <c r="BQ51" s="372"/>
      <c r="BR51" s="372"/>
      <c r="BS51" s="372"/>
      <c r="BT51" s="372"/>
      <c r="BU51" s="372"/>
      <c r="BV51" s="372"/>
      <c r="BW51" s="372"/>
      <c r="BX51" s="372"/>
      <c r="BY51" s="373"/>
      <c r="BZ51" s="376" t="s">
        <v>66</v>
      </c>
      <c r="CA51" s="376" t="s">
        <v>67</v>
      </c>
      <c r="CB51" s="376" t="s">
        <v>71</v>
      </c>
      <c r="CC51" s="377" t="s">
        <v>79</v>
      </c>
      <c r="CD51" s="376" t="s">
        <v>68</v>
      </c>
      <c r="CE51" s="376" t="s">
        <v>69</v>
      </c>
      <c r="CF51" s="377" t="s">
        <v>73</v>
      </c>
      <c r="CG51" s="376" t="s">
        <v>74</v>
      </c>
      <c r="CH51" s="376" t="s">
        <v>75</v>
      </c>
      <c r="CI51" s="377" t="s">
        <v>80</v>
      </c>
      <c r="CJ51" s="378" t="s">
        <v>77</v>
      </c>
    </row>
    <row r="52" spans="2:88" ht="50.1" hidden="1" customHeight="1" thickBot="1">
      <c r="B52" s="379">
        <v>1</v>
      </c>
      <c r="C52" s="380"/>
      <c r="D52" s="380"/>
      <c r="E52" s="381"/>
      <c r="F52" s="382"/>
      <c r="G52" s="382"/>
      <c r="H52" s="382"/>
      <c r="I52" s="382"/>
      <c r="J52" s="382"/>
      <c r="K52" s="382"/>
      <c r="L52" s="382"/>
      <c r="M52" s="382"/>
      <c r="N52" s="382"/>
      <c r="O52" s="383"/>
      <c r="P52" s="384"/>
      <c r="Q52" s="385"/>
      <c r="R52" s="385"/>
      <c r="S52" s="385"/>
      <c r="T52" s="385"/>
      <c r="U52" s="385"/>
      <c r="V52" s="385"/>
      <c r="W52" s="385"/>
      <c r="X52" s="385"/>
      <c r="Y52" s="385"/>
      <c r="Z52" s="384"/>
      <c r="AA52" s="385"/>
      <c r="AB52" s="385"/>
      <c r="AC52" s="385"/>
      <c r="AD52" s="385"/>
      <c r="AE52" s="385"/>
      <c r="AF52" s="385"/>
      <c r="AG52" s="385"/>
      <c r="AH52" s="385"/>
      <c r="AI52" s="386"/>
      <c r="AJ52" s="384"/>
      <c r="AK52" s="385"/>
      <c r="AL52" s="385"/>
      <c r="AM52" s="385"/>
      <c r="AN52" s="385"/>
      <c r="AO52" s="385"/>
      <c r="AP52" s="385"/>
      <c r="AQ52" s="385"/>
      <c r="AR52" s="385"/>
      <c r="AS52" s="386"/>
      <c r="AT52" s="385"/>
      <c r="AU52" s="386"/>
      <c r="AV52" s="385"/>
      <c r="AW52" s="385"/>
      <c r="AX52" s="385"/>
      <c r="AY52" s="385"/>
      <c r="AZ52" s="385"/>
      <c r="BA52" s="385"/>
      <c r="BB52" s="385"/>
      <c r="BC52" s="385"/>
      <c r="BD52" s="385"/>
      <c r="BE52" s="385"/>
      <c r="BF52" s="384"/>
      <c r="BG52" s="385"/>
      <c r="BH52" s="385"/>
      <c r="BI52" s="385"/>
      <c r="BJ52" s="385"/>
      <c r="BK52" s="385"/>
      <c r="BL52" s="385"/>
      <c r="BM52" s="385"/>
      <c r="BN52" s="385"/>
      <c r="BO52" s="386"/>
      <c r="BP52" s="384"/>
      <c r="BQ52" s="385"/>
      <c r="BR52" s="385"/>
      <c r="BS52" s="385"/>
      <c r="BT52" s="385"/>
      <c r="BU52" s="385"/>
      <c r="BV52" s="385"/>
      <c r="BW52" s="385"/>
      <c r="BX52" s="385"/>
      <c r="BY52" s="386"/>
      <c r="BZ52" s="387">
        <f t="shared" ref="BZ52:CA55" si="18">F52+P52+Z52+AJ52</f>
        <v>0</v>
      </c>
      <c r="CA52" s="387">
        <f t="shared" si="18"/>
        <v>0</v>
      </c>
      <c r="CB52" s="387">
        <v>3</v>
      </c>
      <c r="CC52" s="388">
        <f>(BZ52-CA52)/CB52</f>
        <v>0</v>
      </c>
      <c r="CD52" s="387">
        <f t="shared" ref="CD52:CE55" si="19">H52+R52+AB52+AL52</f>
        <v>0</v>
      </c>
      <c r="CE52" s="387">
        <f t="shared" si="19"/>
        <v>0</v>
      </c>
      <c r="CF52" s="388">
        <f>(CD52-CE52)/CB52</f>
        <v>0</v>
      </c>
      <c r="CG52" s="387">
        <f t="shared" ref="CG52:CH55" si="20">J52+L52+N52+T52+V52+X52+AD52+AF52+AH52+AN52+AP52+AR52</f>
        <v>0</v>
      </c>
      <c r="CH52" s="387">
        <f t="shared" si="20"/>
        <v>0</v>
      </c>
      <c r="CI52" s="388">
        <f>(CG52-CH52)/CB52</f>
        <v>0</v>
      </c>
      <c r="CJ52" s="389"/>
    </row>
    <row r="53" spans="2:88" ht="50.1" hidden="1" customHeight="1" thickBot="1">
      <c r="B53" s="379">
        <v>2</v>
      </c>
      <c r="C53" s="380"/>
      <c r="D53" s="380"/>
      <c r="E53" s="381"/>
      <c r="F53" s="385"/>
      <c r="G53" s="385"/>
      <c r="H53" s="385"/>
      <c r="I53" s="385"/>
      <c r="J53" s="385"/>
      <c r="K53" s="385"/>
      <c r="L53" s="385"/>
      <c r="M53" s="385"/>
      <c r="N53" s="385"/>
      <c r="O53" s="386"/>
      <c r="P53" s="382"/>
      <c r="Q53" s="382"/>
      <c r="R53" s="382"/>
      <c r="S53" s="382"/>
      <c r="T53" s="382"/>
      <c r="U53" s="382"/>
      <c r="V53" s="382"/>
      <c r="W53" s="382"/>
      <c r="X53" s="382"/>
      <c r="Y53" s="383"/>
      <c r="Z53" s="390"/>
      <c r="AA53" s="391"/>
      <c r="AB53" s="391"/>
      <c r="AC53" s="391"/>
      <c r="AD53" s="391"/>
      <c r="AE53" s="391"/>
      <c r="AF53" s="391"/>
      <c r="AG53" s="391"/>
      <c r="AH53" s="391"/>
      <c r="AI53" s="392"/>
      <c r="AJ53" s="384"/>
      <c r="AK53" s="385"/>
      <c r="AL53" s="385"/>
      <c r="AM53" s="385"/>
      <c r="AN53" s="385"/>
      <c r="AO53" s="385"/>
      <c r="AP53" s="385"/>
      <c r="AQ53" s="385"/>
      <c r="AR53" s="385"/>
      <c r="AS53" s="386"/>
      <c r="AT53" s="385"/>
      <c r="AU53" s="386"/>
      <c r="AV53" s="385"/>
      <c r="AW53" s="385"/>
      <c r="AX53" s="385"/>
      <c r="AY53" s="385"/>
      <c r="AZ53" s="385"/>
      <c r="BA53" s="385"/>
      <c r="BB53" s="385"/>
      <c r="BC53" s="385"/>
      <c r="BD53" s="385"/>
      <c r="BE53" s="385"/>
      <c r="BF53" s="384"/>
      <c r="BG53" s="385"/>
      <c r="BH53" s="385"/>
      <c r="BI53" s="385"/>
      <c r="BJ53" s="385"/>
      <c r="BK53" s="385"/>
      <c r="BL53" s="385"/>
      <c r="BM53" s="385"/>
      <c r="BN53" s="385"/>
      <c r="BO53" s="386"/>
      <c r="BP53" s="384"/>
      <c r="BQ53" s="385"/>
      <c r="BR53" s="385"/>
      <c r="BS53" s="385"/>
      <c r="BT53" s="385"/>
      <c r="BU53" s="385"/>
      <c r="BV53" s="385"/>
      <c r="BW53" s="385"/>
      <c r="BX53" s="385"/>
      <c r="BY53" s="386"/>
      <c r="BZ53" s="387">
        <f t="shared" si="18"/>
        <v>0</v>
      </c>
      <c r="CA53" s="387">
        <f t="shared" si="18"/>
        <v>0</v>
      </c>
      <c r="CB53" s="387">
        <v>3</v>
      </c>
      <c r="CC53" s="388">
        <f>(BZ53-CA53)/CB53</f>
        <v>0</v>
      </c>
      <c r="CD53" s="387">
        <f t="shared" si="19"/>
        <v>0</v>
      </c>
      <c r="CE53" s="387">
        <f t="shared" si="19"/>
        <v>0</v>
      </c>
      <c r="CF53" s="388">
        <f>(CD53-CE53)/CB53</f>
        <v>0</v>
      </c>
      <c r="CG53" s="387">
        <f t="shared" si="20"/>
        <v>0</v>
      </c>
      <c r="CH53" s="387">
        <f t="shared" si="20"/>
        <v>0</v>
      </c>
      <c r="CI53" s="388">
        <f>(CG53-CH53)/CB53</f>
        <v>0</v>
      </c>
      <c r="CJ53" s="389"/>
    </row>
    <row r="54" spans="2:88" ht="50.1" hidden="1" customHeight="1" thickBot="1">
      <c r="B54" s="379">
        <v>3</v>
      </c>
      <c r="C54" s="380"/>
      <c r="D54" s="380"/>
      <c r="E54" s="381"/>
      <c r="F54" s="385"/>
      <c r="G54" s="385"/>
      <c r="H54" s="385"/>
      <c r="I54" s="385"/>
      <c r="J54" s="385"/>
      <c r="K54" s="385"/>
      <c r="L54" s="385"/>
      <c r="M54" s="385"/>
      <c r="N54" s="385"/>
      <c r="O54" s="386"/>
      <c r="P54" s="384"/>
      <c r="Q54" s="385"/>
      <c r="R54" s="385"/>
      <c r="S54" s="385"/>
      <c r="T54" s="385"/>
      <c r="U54" s="385"/>
      <c r="V54" s="385"/>
      <c r="W54" s="385"/>
      <c r="X54" s="385"/>
      <c r="Y54" s="385"/>
      <c r="Z54" s="382"/>
      <c r="AA54" s="382"/>
      <c r="AB54" s="382"/>
      <c r="AC54" s="382"/>
      <c r="AD54" s="382"/>
      <c r="AE54" s="382"/>
      <c r="AF54" s="382"/>
      <c r="AG54" s="382"/>
      <c r="AH54" s="382"/>
      <c r="AI54" s="383"/>
      <c r="AJ54" s="384"/>
      <c r="AK54" s="385"/>
      <c r="AL54" s="385"/>
      <c r="AM54" s="385"/>
      <c r="AN54" s="385"/>
      <c r="AO54" s="385"/>
      <c r="AP54" s="385"/>
      <c r="AQ54" s="385"/>
      <c r="AR54" s="385"/>
      <c r="AS54" s="386"/>
      <c r="AT54" s="385"/>
      <c r="AU54" s="386"/>
      <c r="AV54" s="385"/>
      <c r="AW54" s="385"/>
      <c r="AX54" s="385"/>
      <c r="AY54" s="385"/>
      <c r="AZ54" s="385"/>
      <c r="BA54" s="385"/>
      <c r="BB54" s="385"/>
      <c r="BC54" s="385"/>
      <c r="BD54" s="385"/>
      <c r="BE54" s="385"/>
      <c r="BF54" s="384"/>
      <c r="BG54" s="385"/>
      <c r="BH54" s="385"/>
      <c r="BI54" s="385"/>
      <c r="BJ54" s="385"/>
      <c r="BK54" s="385"/>
      <c r="BL54" s="385"/>
      <c r="BM54" s="385"/>
      <c r="BN54" s="385"/>
      <c r="BO54" s="386"/>
      <c r="BP54" s="384"/>
      <c r="BQ54" s="385"/>
      <c r="BR54" s="385"/>
      <c r="BS54" s="385"/>
      <c r="BT54" s="385"/>
      <c r="BU54" s="385"/>
      <c r="BV54" s="385"/>
      <c r="BW54" s="385"/>
      <c r="BX54" s="385"/>
      <c r="BY54" s="386"/>
      <c r="BZ54" s="387">
        <f t="shared" si="18"/>
        <v>0</v>
      </c>
      <c r="CA54" s="387">
        <f t="shared" si="18"/>
        <v>0</v>
      </c>
      <c r="CB54" s="387">
        <v>3</v>
      </c>
      <c r="CC54" s="388">
        <f>(BZ54-CA54)/CB54</f>
        <v>0</v>
      </c>
      <c r="CD54" s="387">
        <f t="shared" si="19"/>
        <v>0</v>
      </c>
      <c r="CE54" s="387">
        <f t="shared" si="19"/>
        <v>0</v>
      </c>
      <c r="CF54" s="388">
        <f>(CD54-CE54)/CB54</f>
        <v>0</v>
      </c>
      <c r="CG54" s="387">
        <f t="shared" si="20"/>
        <v>0</v>
      </c>
      <c r="CH54" s="387">
        <f t="shared" si="20"/>
        <v>0</v>
      </c>
      <c r="CI54" s="388">
        <f>(CG54-CH54)/CB54</f>
        <v>0</v>
      </c>
      <c r="CJ54" s="389"/>
    </row>
    <row r="55" spans="2:88" ht="50.1" hidden="1" customHeight="1" thickBot="1">
      <c r="B55" s="393">
        <v>4</v>
      </c>
      <c r="C55" s="394"/>
      <c r="D55" s="394"/>
      <c r="E55" s="395"/>
      <c r="F55" s="385"/>
      <c r="G55" s="385"/>
      <c r="H55" s="385"/>
      <c r="I55" s="385"/>
      <c r="J55" s="385"/>
      <c r="K55" s="385"/>
      <c r="L55" s="385"/>
      <c r="M55" s="385"/>
      <c r="N55" s="385"/>
      <c r="O55" s="386"/>
      <c r="P55" s="384"/>
      <c r="Q55" s="385"/>
      <c r="R55" s="385"/>
      <c r="S55" s="385"/>
      <c r="T55" s="385"/>
      <c r="U55" s="385"/>
      <c r="V55" s="385"/>
      <c r="W55" s="385"/>
      <c r="X55" s="385"/>
      <c r="Y55" s="385"/>
      <c r="Z55" s="396"/>
      <c r="AA55" s="397"/>
      <c r="AB55" s="397"/>
      <c r="AC55" s="397"/>
      <c r="AD55" s="397"/>
      <c r="AE55" s="397"/>
      <c r="AF55" s="397"/>
      <c r="AG55" s="397"/>
      <c r="AH55" s="397"/>
      <c r="AI55" s="398"/>
      <c r="AJ55" s="382"/>
      <c r="AK55" s="382"/>
      <c r="AL55" s="382"/>
      <c r="AM55" s="382"/>
      <c r="AN55" s="382"/>
      <c r="AO55" s="382"/>
      <c r="AP55" s="382"/>
      <c r="AQ55" s="382"/>
      <c r="AR55" s="382"/>
      <c r="AS55" s="383"/>
      <c r="AT55" s="385"/>
      <c r="AU55" s="386"/>
      <c r="AV55" s="385"/>
      <c r="AW55" s="385"/>
      <c r="AX55" s="385"/>
      <c r="AY55" s="385"/>
      <c r="AZ55" s="385"/>
      <c r="BA55" s="385"/>
      <c r="BB55" s="385"/>
      <c r="BC55" s="385"/>
      <c r="BD55" s="385"/>
      <c r="BE55" s="385"/>
      <c r="BF55" s="384"/>
      <c r="BG55" s="385"/>
      <c r="BH55" s="385"/>
      <c r="BI55" s="385"/>
      <c r="BJ55" s="385"/>
      <c r="BK55" s="385"/>
      <c r="BL55" s="385"/>
      <c r="BM55" s="385"/>
      <c r="BN55" s="385"/>
      <c r="BO55" s="386"/>
      <c r="BP55" s="384"/>
      <c r="BQ55" s="385"/>
      <c r="BR55" s="385"/>
      <c r="BS55" s="385"/>
      <c r="BT55" s="385"/>
      <c r="BU55" s="385"/>
      <c r="BV55" s="385"/>
      <c r="BW55" s="385"/>
      <c r="BX55" s="385"/>
      <c r="BY55" s="386"/>
      <c r="BZ55" s="399">
        <f t="shared" si="18"/>
        <v>0</v>
      </c>
      <c r="CA55" s="399">
        <f t="shared" si="18"/>
        <v>0</v>
      </c>
      <c r="CB55" s="399">
        <v>3</v>
      </c>
      <c r="CC55" s="400">
        <f>(BZ55-CA55)/CB55</f>
        <v>0</v>
      </c>
      <c r="CD55" s="399">
        <f t="shared" si="19"/>
        <v>0</v>
      </c>
      <c r="CE55" s="399">
        <f t="shared" si="19"/>
        <v>0</v>
      </c>
      <c r="CF55" s="400">
        <f>(CD55-CE55)/CB55</f>
        <v>0</v>
      </c>
      <c r="CG55" s="399">
        <f t="shared" si="20"/>
        <v>0</v>
      </c>
      <c r="CH55" s="399">
        <f t="shared" si="20"/>
        <v>0</v>
      </c>
      <c r="CI55" s="400">
        <f>(CG55-CH55)/CB55</f>
        <v>0</v>
      </c>
      <c r="CJ55" s="401"/>
    </row>
  </sheetData>
  <pageMargins left="0.74803149606299202" right="0.74803149606299202" top="0.23622047244094499" bottom="0.23622047244094499" header="0" footer="0"/>
  <pageSetup scale="32" fitToHeight="2" orientation="landscape" horizontalDpi="300" verticalDpi="300" r:id="rId1"/>
  <headerFooter alignWithMargins="0"/>
  <rowBreaks count="1" manualBreakCount="1">
    <brk id="31" max="8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Men's Si Main 24&amp;32</vt:lpstr>
      <vt:lpstr>Ladies Si Main 24&amp;32</vt:lpstr>
      <vt:lpstr>Men's Do Main 16</vt:lpstr>
      <vt:lpstr>Ladies' Do Main 16</vt:lpstr>
      <vt:lpstr>MIX Do Main 16 (2)</vt:lpstr>
      <vt:lpstr>MIX Do Main 16</vt:lpstr>
      <vt:lpstr>VET SINGLES</vt:lpstr>
      <vt:lpstr>'Ladies'' Do Main 16'!Print_Area</vt:lpstr>
      <vt:lpstr>'Ladies Si Main 24&amp;32'!Print_Area</vt:lpstr>
      <vt:lpstr>'Men''s Do Main 16'!Print_Area</vt:lpstr>
      <vt:lpstr>'Men''s Si Main 24&amp;32'!Print_Area</vt:lpstr>
      <vt:lpstr>'MIX Do Main 16'!Print_Area</vt:lpstr>
      <vt:lpstr>'MIX Do Main 16 (2)'!Print_Area</vt:lpstr>
      <vt:lpstr>'VET SINGLES'!Print_Area</vt:lpstr>
      <vt:lpstr>'VET SINGLES'!Print_Titles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lamech clarke</dc:creator>
  <cp:lastModifiedBy>MSI</cp:lastModifiedBy>
  <cp:lastPrinted>2013-07-23T23:12:20Z</cp:lastPrinted>
  <dcterms:created xsi:type="dcterms:W3CDTF">2013-07-23T21:38:13Z</dcterms:created>
  <dcterms:modified xsi:type="dcterms:W3CDTF">2013-07-25T23:11:21Z</dcterms:modified>
</cp:coreProperties>
</file>