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240" windowHeight="7755" firstSheet="3" activeTab="4"/>
  </bookViews>
  <sheets>
    <sheet name="MIXED Do MAIN 16" sheetId="1" r:id="rId1"/>
    <sheet name="Vets Si Main" sheetId="4" r:id="rId2"/>
    <sheet name="LADIES DO MAIN" sheetId="5" r:id="rId3"/>
    <sheet name="Men Do Main 16" sheetId="6" r:id="rId4"/>
    <sheet name="Women  Si Main 16" sheetId="7" r:id="rId5"/>
    <sheet name="Men  Si Qual 32&gt;8" sheetId="9" r:id="rId6"/>
    <sheet name="Men  Si Main 24&amp;32" sheetId="8" r:id="rId7"/>
    <sheet name="Sheet1" sheetId="3" r:id="rId8"/>
  </sheets>
  <externalReferences>
    <externalReference r:id="rId9"/>
    <externalReference r:id="rId10"/>
  </externalReferences>
  <definedNames>
    <definedName name="_Order1" hidden="1">255</definedName>
    <definedName name="Combo_MD" localSheetId="2" hidden="1">{"'Sheet5'!$A$1:$F$68"}</definedName>
    <definedName name="Combo_MD" localSheetId="6" hidden="1">{"'Sheet5'!$A$1:$F$68"}</definedName>
    <definedName name="Combo_MD" localSheetId="5" hidden="1">{"'Sheet5'!$A$1:$F$68"}</definedName>
    <definedName name="Combo_MD" localSheetId="3" hidden="1">{"'Sheet5'!$A$1:$F$68"}</definedName>
    <definedName name="Combo_MD" localSheetId="1" hidden="1">{"'Sheet5'!$A$1:$F$68"}</definedName>
    <definedName name="Combo_MD" localSheetId="4" hidden="1">{"'Sheet5'!$A$1:$F$68"}</definedName>
    <definedName name="Combo_MD" hidden="1">{"'Sheet5'!$A$1:$F$68"}</definedName>
    <definedName name="Combo_QD_32" localSheetId="2" hidden="1">{"'Sheet5'!$A$1:$F$68"}</definedName>
    <definedName name="Combo_QD_32" localSheetId="6" hidden="1">{"'Sheet5'!$A$1:$F$68"}</definedName>
    <definedName name="Combo_QD_32" localSheetId="5" hidden="1">{"'Sheet5'!$A$1:$F$68"}</definedName>
    <definedName name="Combo_QD_32" localSheetId="3" hidden="1">{"'Sheet5'!$A$1:$F$68"}</definedName>
    <definedName name="Combo_QD_32" localSheetId="1" hidden="1">{"'Sheet5'!$A$1:$F$68"}</definedName>
    <definedName name="Combo_QD_32" localSheetId="4" hidden="1">{"'Sheet5'!$A$1:$F$68"}</definedName>
    <definedName name="Combo_QD_32" hidden="1">{"'Sheet5'!$A$1:$F$68"}</definedName>
    <definedName name="Combo_Qual" localSheetId="2" hidden="1">{"'Sheet5'!$A$1:$F$68"}</definedName>
    <definedName name="Combo_Qual" localSheetId="6" hidden="1">{"'Sheet5'!$A$1:$F$68"}</definedName>
    <definedName name="Combo_Qual" localSheetId="5" hidden="1">{"'Sheet5'!$A$1:$F$68"}</definedName>
    <definedName name="Combo_Qual" localSheetId="3" hidden="1">{"'Sheet5'!$A$1:$F$68"}</definedName>
    <definedName name="Combo_Qual" localSheetId="1" hidden="1">{"'Sheet5'!$A$1:$F$68"}</definedName>
    <definedName name="Combo_Qual" localSheetId="4" hidden="1">{"'Sheet5'!$A$1:$F$68"}</definedName>
    <definedName name="Combo_Qual" hidden="1">{"'Sheet5'!$A$1:$F$68"}</definedName>
    <definedName name="Combo_Qual_128_8" localSheetId="2" hidden="1">{"'Sheet5'!$A$1:$F$68"}</definedName>
    <definedName name="Combo_Qual_128_8" localSheetId="6" hidden="1">{"'Sheet5'!$A$1:$F$68"}</definedName>
    <definedName name="Combo_Qual_128_8" localSheetId="5" hidden="1">{"'Sheet5'!$A$1:$F$68"}</definedName>
    <definedName name="Combo_Qual_128_8" localSheetId="3" hidden="1">{"'Sheet5'!$A$1:$F$68"}</definedName>
    <definedName name="Combo_Qual_128_8" localSheetId="1" hidden="1">{"'Sheet5'!$A$1:$F$68"}</definedName>
    <definedName name="Combo_Qual_128_8" localSheetId="4" hidden="1">{"'Sheet5'!$A$1:$F$68"}</definedName>
    <definedName name="Combo_Qual_128_8" hidden="1">{"'Sheet5'!$A$1:$F$68"}</definedName>
    <definedName name="Combo_Qual_64_8" localSheetId="2" hidden="1">{"'Sheet5'!$A$1:$F$68"}</definedName>
    <definedName name="Combo_Qual_64_8" localSheetId="6" hidden="1">{"'Sheet5'!$A$1:$F$68"}</definedName>
    <definedName name="Combo_Qual_64_8" localSheetId="5" hidden="1">{"'Sheet5'!$A$1:$F$68"}</definedName>
    <definedName name="Combo_Qual_64_8" localSheetId="3" hidden="1">{"'Sheet5'!$A$1:$F$68"}</definedName>
    <definedName name="Combo_Qual_64_8" localSheetId="1" hidden="1">{"'Sheet5'!$A$1:$F$68"}</definedName>
    <definedName name="Combo_Qual_64_8" localSheetId="4" hidden="1">{"'Sheet5'!$A$1:$F$68"}</definedName>
    <definedName name="Combo_Qual_64_8" hidden="1">{"'Sheet5'!$A$1:$F$68"}</definedName>
    <definedName name="Combo2" localSheetId="2" hidden="1">{"'Sheet5'!$A$1:$F$68"}</definedName>
    <definedName name="Combo2" localSheetId="6" hidden="1">{"'Sheet5'!$A$1:$F$68"}</definedName>
    <definedName name="Combo2" localSheetId="5" hidden="1">{"'Sheet5'!$A$1:$F$68"}</definedName>
    <definedName name="Combo2" localSheetId="3" hidden="1">{"'Sheet5'!$A$1:$F$68"}</definedName>
    <definedName name="Combo2" localSheetId="1" hidden="1">{"'Sheet5'!$A$1:$F$68"}</definedName>
    <definedName name="Combo2" localSheetId="4" hidden="1">{"'Sheet5'!$A$1:$F$68"}</definedName>
    <definedName name="Combo2" hidden="1">{"'Sheet5'!$A$1:$F$68"}</definedName>
    <definedName name="Draw1" localSheetId="2" hidden="1">{"'Sheet5'!$A$1:$F$68"}</definedName>
    <definedName name="Draw1" localSheetId="6" hidden="1">{"'Sheet5'!$A$1:$F$68"}</definedName>
    <definedName name="Draw1" localSheetId="5" hidden="1">{"'Sheet5'!$A$1:$F$68"}</definedName>
    <definedName name="Draw1" localSheetId="3" hidden="1">{"'Sheet5'!$A$1:$F$68"}</definedName>
    <definedName name="Draw1" localSheetId="1" hidden="1">{"'Sheet5'!$A$1:$F$68"}</definedName>
    <definedName name="Draw1" localSheetId="4" hidden="1">{"'Sheet5'!$A$1:$F$68"}</definedName>
    <definedName name="Draw1" hidden="1">{"'Sheet5'!$A$1:$F$68"}</definedName>
    <definedName name="Draw10" localSheetId="2" hidden="1">{"'Sheet5'!$A$1:$F$68"}</definedName>
    <definedName name="Draw10" localSheetId="6" hidden="1">{"'Sheet5'!$A$1:$F$68"}</definedName>
    <definedName name="Draw10" localSheetId="5" hidden="1">{"'Sheet5'!$A$1:$F$68"}</definedName>
    <definedName name="Draw10" localSheetId="3" hidden="1">{"'Sheet5'!$A$1:$F$68"}</definedName>
    <definedName name="Draw10" localSheetId="1" hidden="1">{"'Sheet5'!$A$1:$F$68"}</definedName>
    <definedName name="Draw10" localSheetId="4" hidden="1">{"'Sheet5'!$A$1:$F$68"}</definedName>
    <definedName name="Draw10" hidden="1">{"'Sheet5'!$A$1:$F$68"}</definedName>
    <definedName name="Draw11" localSheetId="2" hidden="1">{"'Sheet5'!$A$1:$F$68"}</definedName>
    <definedName name="Draw11" localSheetId="6" hidden="1">{"'Sheet5'!$A$1:$F$68"}</definedName>
    <definedName name="Draw11" localSheetId="5" hidden="1">{"'Sheet5'!$A$1:$F$68"}</definedName>
    <definedName name="Draw11" localSheetId="3" hidden="1">{"'Sheet5'!$A$1:$F$68"}</definedName>
    <definedName name="Draw11" localSheetId="1" hidden="1">{"'Sheet5'!$A$1:$F$68"}</definedName>
    <definedName name="Draw11" localSheetId="4" hidden="1">{"'Sheet5'!$A$1:$F$68"}</definedName>
    <definedName name="Draw11" hidden="1">{"'Sheet5'!$A$1:$F$68"}</definedName>
    <definedName name="Draw12" localSheetId="2" hidden="1">{"'Sheet5'!$A$1:$F$68"}</definedName>
    <definedName name="Draw12" localSheetId="6" hidden="1">{"'Sheet5'!$A$1:$F$68"}</definedName>
    <definedName name="Draw12" localSheetId="5" hidden="1">{"'Sheet5'!$A$1:$F$68"}</definedName>
    <definedName name="Draw12" localSheetId="3" hidden="1">{"'Sheet5'!$A$1:$F$68"}</definedName>
    <definedName name="Draw12" localSheetId="1" hidden="1">{"'Sheet5'!$A$1:$F$68"}</definedName>
    <definedName name="Draw12" localSheetId="4" hidden="1">{"'Sheet5'!$A$1:$F$68"}</definedName>
    <definedName name="Draw12" hidden="1">{"'Sheet5'!$A$1:$F$68"}</definedName>
    <definedName name="Draw13" localSheetId="2" hidden="1">{"'Sheet5'!$A$1:$F$68"}</definedName>
    <definedName name="Draw13" localSheetId="6" hidden="1">{"'Sheet5'!$A$1:$F$68"}</definedName>
    <definedName name="Draw13" localSheetId="5" hidden="1">{"'Sheet5'!$A$1:$F$68"}</definedName>
    <definedName name="Draw13" localSheetId="3" hidden="1">{"'Sheet5'!$A$1:$F$68"}</definedName>
    <definedName name="Draw13" localSheetId="1" hidden="1">{"'Sheet5'!$A$1:$F$68"}</definedName>
    <definedName name="Draw13" localSheetId="4" hidden="1">{"'Sheet5'!$A$1:$F$68"}</definedName>
    <definedName name="Draw13" hidden="1">{"'Sheet5'!$A$1:$F$68"}</definedName>
    <definedName name="Draw14" localSheetId="2" hidden="1">{"'Sheet5'!$A$1:$F$68"}</definedName>
    <definedName name="Draw14" localSheetId="6" hidden="1">{"'Sheet5'!$A$1:$F$68"}</definedName>
    <definedName name="Draw14" localSheetId="5" hidden="1">{"'Sheet5'!$A$1:$F$68"}</definedName>
    <definedName name="Draw14" localSheetId="3" hidden="1">{"'Sheet5'!$A$1:$F$68"}</definedName>
    <definedName name="Draw14" localSheetId="1" hidden="1">{"'Sheet5'!$A$1:$F$68"}</definedName>
    <definedName name="Draw14" localSheetId="4" hidden="1">{"'Sheet5'!$A$1:$F$68"}</definedName>
    <definedName name="Draw14" hidden="1">{"'Sheet5'!$A$1:$F$68"}</definedName>
    <definedName name="Draw15" localSheetId="2" hidden="1">{"'Sheet5'!$A$1:$F$68"}</definedName>
    <definedName name="Draw15" localSheetId="6" hidden="1">{"'Sheet5'!$A$1:$F$68"}</definedName>
    <definedName name="Draw15" localSheetId="5" hidden="1">{"'Sheet5'!$A$1:$F$68"}</definedName>
    <definedName name="Draw15" localSheetId="3" hidden="1">{"'Sheet5'!$A$1:$F$68"}</definedName>
    <definedName name="Draw15" localSheetId="1" hidden="1">{"'Sheet5'!$A$1:$F$68"}</definedName>
    <definedName name="Draw15" localSheetId="4" hidden="1">{"'Sheet5'!$A$1:$F$68"}</definedName>
    <definedName name="Draw15" hidden="1">{"'Sheet5'!$A$1:$F$68"}</definedName>
    <definedName name="Draw16" localSheetId="2" hidden="1">{"'Sheet5'!$A$1:$F$68"}</definedName>
    <definedName name="Draw16" localSheetId="6" hidden="1">{"'Sheet5'!$A$1:$F$68"}</definedName>
    <definedName name="Draw16" localSheetId="5" hidden="1">{"'Sheet5'!$A$1:$F$68"}</definedName>
    <definedName name="Draw16" localSheetId="3" hidden="1">{"'Sheet5'!$A$1:$F$68"}</definedName>
    <definedName name="Draw16" localSheetId="1" hidden="1">{"'Sheet5'!$A$1:$F$68"}</definedName>
    <definedName name="Draw16" localSheetId="4" hidden="1">{"'Sheet5'!$A$1:$F$68"}</definedName>
    <definedName name="Draw16" hidden="1">{"'Sheet5'!$A$1:$F$68"}</definedName>
    <definedName name="Draw17" localSheetId="2" hidden="1">{"'Sheet5'!$A$1:$F$68"}</definedName>
    <definedName name="Draw17" localSheetId="6" hidden="1">{"'Sheet5'!$A$1:$F$68"}</definedName>
    <definedName name="Draw17" localSheetId="5" hidden="1">{"'Sheet5'!$A$1:$F$68"}</definedName>
    <definedName name="Draw17" localSheetId="3" hidden="1">{"'Sheet5'!$A$1:$F$68"}</definedName>
    <definedName name="Draw17" localSheetId="1" hidden="1">{"'Sheet5'!$A$1:$F$68"}</definedName>
    <definedName name="Draw17" localSheetId="4" hidden="1">{"'Sheet5'!$A$1:$F$68"}</definedName>
    <definedName name="Draw17" hidden="1">{"'Sheet5'!$A$1:$F$68"}</definedName>
    <definedName name="Draw18" localSheetId="2" hidden="1">{"'Sheet5'!$A$1:$F$68"}</definedName>
    <definedName name="Draw18" localSheetId="6" hidden="1">{"'Sheet5'!$A$1:$F$68"}</definedName>
    <definedName name="Draw18" localSheetId="5" hidden="1">{"'Sheet5'!$A$1:$F$68"}</definedName>
    <definedName name="Draw18" localSheetId="3" hidden="1">{"'Sheet5'!$A$1:$F$68"}</definedName>
    <definedName name="Draw18" localSheetId="1" hidden="1">{"'Sheet5'!$A$1:$F$68"}</definedName>
    <definedName name="Draw18" localSheetId="4" hidden="1">{"'Sheet5'!$A$1:$F$68"}</definedName>
    <definedName name="Draw18" hidden="1">{"'Sheet5'!$A$1:$F$68"}</definedName>
    <definedName name="Draw2" localSheetId="2" hidden="1">{"'Sheet5'!$A$1:$F$68"}</definedName>
    <definedName name="Draw2" localSheetId="6" hidden="1">{"'Sheet5'!$A$1:$F$68"}</definedName>
    <definedName name="Draw2" localSheetId="5" hidden="1">{"'Sheet5'!$A$1:$F$68"}</definedName>
    <definedName name="Draw2" localSheetId="3" hidden="1">{"'Sheet5'!$A$1:$F$68"}</definedName>
    <definedName name="Draw2" localSheetId="1" hidden="1">{"'Sheet5'!$A$1:$F$68"}</definedName>
    <definedName name="Draw2" localSheetId="4" hidden="1">{"'Sheet5'!$A$1:$F$68"}</definedName>
    <definedName name="Draw2" hidden="1">{"'Sheet5'!$A$1:$F$68"}</definedName>
    <definedName name="Draw3" localSheetId="2" hidden="1">{"'Sheet5'!$A$1:$F$68"}</definedName>
    <definedName name="Draw3" localSheetId="6" hidden="1">{"'Sheet5'!$A$1:$F$68"}</definedName>
    <definedName name="Draw3" localSheetId="5" hidden="1">{"'Sheet5'!$A$1:$F$68"}</definedName>
    <definedName name="Draw3" localSheetId="3" hidden="1">{"'Sheet5'!$A$1:$F$68"}</definedName>
    <definedName name="Draw3" localSheetId="1" hidden="1">{"'Sheet5'!$A$1:$F$68"}</definedName>
    <definedName name="Draw3" localSheetId="4" hidden="1">{"'Sheet5'!$A$1:$F$68"}</definedName>
    <definedName name="Draw3" hidden="1">{"'Sheet5'!$A$1:$F$68"}</definedName>
    <definedName name="Draw4" localSheetId="2" hidden="1">{"'Sheet5'!$A$1:$F$68"}</definedName>
    <definedName name="Draw4" localSheetId="6" hidden="1">{"'Sheet5'!$A$1:$F$68"}</definedName>
    <definedName name="Draw4" localSheetId="5" hidden="1">{"'Sheet5'!$A$1:$F$68"}</definedName>
    <definedName name="Draw4" localSheetId="3" hidden="1">{"'Sheet5'!$A$1:$F$68"}</definedName>
    <definedName name="Draw4" localSheetId="1" hidden="1">{"'Sheet5'!$A$1:$F$68"}</definedName>
    <definedName name="Draw4" localSheetId="4" hidden="1">{"'Sheet5'!$A$1:$F$68"}</definedName>
    <definedName name="Draw4" hidden="1">{"'Sheet5'!$A$1:$F$68"}</definedName>
    <definedName name="Draw5" localSheetId="2" hidden="1">{"'Sheet5'!$A$1:$F$68"}</definedName>
    <definedName name="Draw5" localSheetId="6" hidden="1">{"'Sheet5'!$A$1:$F$68"}</definedName>
    <definedName name="Draw5" localSheetId="5" hidden="1">{"'Sheet5'!$A$1:$F$68"}</definedName>
    <definedName name="Draw5" localSheetId="3" hidden="1">{"'Sheet5'!$A$1:$F$68"}</definedName>
    <definedName name="Draw5" localSheetId="1" hidden="1">{"'Sheet5'!$A$1:$F$68"}</definedName>
    <definedName name="Draw5" localSheetId="4" hidden="1">{"'Sheet5'!$A$1:$F$68"}</definedName>
    <definedName name="Draw5" hidden="1">{"'Sheet5'!$A$1:$F$68"}</definedName>
    <definedName name="Draw6" localSheetId="2" hidden="1">{"'Sheet5'!$A$1:$F$68"}</definedName>
    <definedName name="Draw6" localSheetId="6" hidden="1">{"'Sheet5'!$A$1:$F$68"}</definedName>
    <definedName name="Draw6" localSheetId="5" hidden="1">{"'Sheet5'!$A$1:$F$68"}</definedName>
    <definedName name="Draw6" localSheetId="3" hidden="1">{"'Sheet5'!$A$1:$F$68"}</definedName>
    <definedName name="Draw6" localSheetId="1" hidden="1">{"'Sheet5'!$A$1:$F$68"}</definedName>
    <definedName name="Draw6" localSheetId="4" hidden="1">{"'Sheet5'!$A$1:$F$68"}</definedName>
    <definedName name="Draw6" hidden="1">{"'Sheet5'!$A$1:$F$68"}</definedName>
    <definedName name="Draw7" localSheetId="2" hidden="1">{"'Sheet5'!$A$1:$F$68"}</definedName>
    <definedName name="Draw7" localSheetId="6" hidden="1">{"'Sheet5'!$A$1:$F$68"}</definedName>
    <definedName name="Draw7" localSheetId="5" hidden="1">{"'Sheet5'!$A$1:$F$68"}</definedName>
    <definedName name="Draw7" localSheetId="3" hidden="1">{"'Sheet5'!$A$1:$F$68"}</definedName>
    <definedName name="Draw7" localSheetId="1" hidden="1">{"'Sheet5'!$A$1:$F$68"}</definedName>
    <definedName name="Draw7" localSheetId="4" hidden="1">{"'Sheet5'!$A$1:$F$68"}</definedName>
    <definedName name="Draw7" hidden="1">{"'Sheet5'!$A$1:$F$68"}</definedName>
    <definedName name="Draw8" localSheetId="2" hidden="1">{"'Sheet5'!$A$1:$F$68"}</definedName>
    <definedName name="Draw8" localSheetId="6" hidden="1">{"'Sheet5'!$A$1:$F$68"}</definedName>
    <definedName name="Draw8" localSheetId="5" hidden="1">{"'Sheet5'!$A$1:$F$68"}</definedName>
    <definedName name="Draw8" localSheetId="3" hidden="1">{"'Sheet5'!$A$1:$F$68"}</definedName>
    <definedName name="Draw8" localSheetId="1" hidden="1">{"'Sheet5'!$A$1:$F$68"}</definedName>
    <definedName name="Draw8" localSheetId="4" hidden="1">{"'Sheet5'!$A$1:$F$68"}</definedName>
    <definedName name="Draw8" hidden="1">{"'Sheet5'!$A$1:$F$68"}</definedName>
    <definedName name="Draw9" localSheetId="2" hidden="1">{"'Sheet5'!$A$1:$F$68"}</definedName>
    <definedName name="Draw9" localSheetId="6" hidden="1">{"'Sheet5'!$A$1:$F$68"}</definedName>
    <definedName name="Draw9" localSheetId="5" hidden="1">{"'Sheet5'!$A$1:$F$68"}</definedName>
    <definedName name="Draw9" localSheetId="3" hidden="1">{"'Sheet5'!$A$1:$F$68"}</definedName>
    <definedName name="Draw9" localSheetId="1" hidden="1">{"'Sheet5'!$A$1:$F$68"}</definedName>
    <definedName name="Draw9" localSheetId="4" hidden="1">{"'Sheet5'!$A$1:$F$68"}</definedName>
    <definedName name="Draw9" hidden="1">{"'Sheet5'!$A$1:$F$68"}</definedName>
    <definedName name="Final" localSheetId="2" hidden="1">{"'Sheet5'!$A$1:$F$68"}</definedName>
    <definedName name="Final" localSheetId="6" hidden="1">{"'Sheet5'!$A$1:$F$68"}</definedName>
    <definedName name="Final" localSheetId="5" hidden="1">{"'Sheet5'!$A$1:$F$68"}</definedName>
    <definedName name="Final" localSheetId="3" hidden="1">{"'Sheet5'!$A$1:$F$68"}</definedName>
    <definedName name="Final" localSheetId="1" hidden="1">{"'Sheet5'!$A$1:$F$68"}</definedName>
    <definedName name="Final" localSheetId="4" hidden="1">{"'Sheet5'!$A$1:$F$68"}</definedName>
    <definedName name="Final" hidden="1">{"'Sheet5'!$A$1:$F$68"}</definedName>
    <definedName name="HTML_CodePage" hidden="1">1252</definedName>
    <definedName name="HTML_Control" localSheetId="2" hidden="1">{"'Sheet5'!$A$1:$F$68"}</definedName>
    <definedName name="HTML_Control" localSheetId="6" hidden="1">{"'Sheet5'!$A$1:$F$68"}</definedName>
    <definedName name="HTML_Control" localSheetId="5" hidden="1">{"'Sheet5'!$A$1:$F$68"}</definedName>
    <definedName name="HTML_Control" localSheetId="3" hidden="1">{"'Sheet5'!$A$1:$F$68"}</definedName>
    <definedName name="HTML_Control" localSheetId="1"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'Men  Si Main 24&amp;32'!$A$1:$Q$79</definedName>
    <definedName name="_xlnm.Print_Area" localSheetId="5">'Men  Si Qual 32&gt;8'!$A$1:$Q$79</definedName>
    <definedName name="_xlnm.Print_Area" localSheetId="3">'Men Do Main 16'!$A$1:$Q$79</definedName>
    <definedName name="_xlnm.Print_Area" localSheetId="0">'MIXED Do MAIN 16'!$A$1:$Q$79</definedName>
    <definedName name="_xlnm.Print_Area" localSheetId="1">'Vets Si Main'!$A$1:$Q$79</definedName>
    <definedName name="_xlnm.Print_Area" localSheetId="4">'Women  Si Main 16'!$A$1:$Q$79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9"/>
  <c r="N79"/>
  <c r="G79"/>
  <c r="E79"/>
  <c r="G78"/>
  <c r="E78"/>
  <c r="G77"/>
  <c r="E77"/>
  <c r="G76"/>
  <c r="E76"/>
  <c r="G75"/>
  <c r="E75"/>
  <c r="G74"/>
  <c r="E74"/>
  <c r="G73"/>
  <c r="E73"/>
  <c r="G72"/>
  <c r="E72"/>
  <c r="H69"/>
  <c r="F69"/>
  <c r="E69"/>
  <c r="C69"/>
  <c r="B69"/>
  <c r="J68"/>
  <c r="H67"/>
  <c r="F67"/>
  <c r="E67"/>
  <c r="C67"/>
  <c r="B67"/>
  <c r="H65"/>
  <c r="F65"/>
  <c r="E65"/>
  <c r="C65"/>
  <c r="B65"/>
  <c r="J64"/>
  <c r="L66" s="1"/>
  <c r="H63"/>
  <c r="F63"/>
  <c r="E63"/>
  <c r="C63"/>
  <c r="B63"/>
  <c r="N62"/>
  <c r="H61"/>
  <c r="F61"/>
  <c r="E61"/>
  <c r="C61"/>
  <c r="B61"/>
  <c r="J60"/>
  <c r="H59"/>
  <c r="F59"/>
  <c r="E59"/>
  <c r="C59"/>
  <c r="B59"/>
  <c r="H57"/>
  <c r="F57"/>
  <c r="E57"/>
  <c r="C57"/>
  <c r="B57"/>
  <c r="J56"/>
  <c r="L58" s="1"/>
  <c r="H55"/>
  <c r="F55"/>
  <c r="E55"/>
  <c r="C55"/>
  <c r="B55"/>
  <c r="H53"/>
  <c r="F53"/>
  <c r="E53"/>
  <c r="J52" s="1"/>
  <c r="C53"/>
  <c r="B53"/>
  <c r="H51"/>
  <c r="F51"/>
  <c r="E51"/>
  <c r="C51"/>
  <c r="B51"/>
  <c r="H49"/>
  <c r="F49"/>
  <c r="E49"/>
  <c r="C49"/>
  <c r="B49"/>
  <c r="H47"/>
  <c r="F47"/>
  <c r="E47"/>
  <c r="J48" s="1"/>
  <c r="L50" s="1"/>
  <c r="C47"/>
  <c r="B47"/>
  <c r="N46"/>
  <c r="H45"/>
  <c r="F45"/>
  <c r="E45"/>
  <c r="J44" s="1"/>
  <c r="C45"/>
  <c r="B45"/>
  <c r="H43"/>
  <c r="F43"/>
  <c r="E43"/>
  <c r="C43"/>
  <c r="B43"/>
  <c r="H41"/>
  <c r="F41"/>
  <c r="E41"/>
  <c r="C41"/>
  <c r="B41"/>
  <c r="H39"/>
  <c r="F39"/>
  <c r="E39"/>
  <c r="J40" s="1"/>
  <c r="L42" s="1"/>
  <c r="C39"/>
  <c r="B39"/>
  <c r="H37"/>
  <c r="F37"/>
  <c r="E37"/>
  <c r="C37"/>
  <c r="B37"/>
  <c r="J36"/>
  <c r="H35"/>
  <c r="F35"/>
  <c r="E35"/>
  <c r="C35"/>
  <c r="B35"/>
  <c r="H33"/>
  <c r="F33"/>
  <c r="E33"/>
  <c r="C33"/>
  <c r="B33"/>
  <c r="J32"/>
  <c r="L34" s="1"/>
  <c r="H31"/>
  <c r="F31"/>
  <c r="E31"/>
  <c r="C31"/>
  <c r="B31"/>
  <c r="N30"/>
  <c r="H29"/>
  <c r="F29"/>
  <c r="E29"/>
  <c r="C29"/>
  <c r="B29"/>
  <c r="J28"/>
  <c r="H27"/>
  <c r="F27"/>
  <c r="E27"/>
  <c r="C27"/>
  <c r="B27"/>
  <c r="H25"/>
  <c r="F25"/>
  <c r="E25"/>
  <c r="C25"/>
  <c r="B25"/>
  <c r="J24"/>
  <c r="L26" s="1"/>
  <c r="H23"/>
  <c r="F23"/>
  <c r="E23"/>
  <c r="C23"/>
  <c r="B23"/>
  <c r="H21"/>
  <c r="F21"/>
  <c r="E21"/>
  <c r="C21"/>
  <c r="B21"/>
  <c r="H19"/>
  <c r="F19"/>
  <c r="E19"/>
  <c r="J20" s="1"/>
  <c r="C19"/>
  <c r="B19"/>
  <c r="H17"/>
  <c r="F17"/>
  <c r="E17"/>
  <c r="C17"/>
  <c r="B17"/>
  <c r="T16"/>
  <c r="T15"/>
  <c r="H15"/>
  <c r="F15"/>
  <c r="E15"/>
  <c r="J16" s="1"/>
  <c r="L18" s="1"/>
  <c r="C15"/>
  <c r="B15"/>
  <c r="T14"/>
  <c r="N14"/>
  <c r="T13"/>
  <c r="H13"/>
  <c r="F13"/>
  <c r="E13"/>
  <c r="C13"/>
  <c r="B13"/>
  <c r="T12"/>
  <c r="T11"/>
  <c r="H11"/>
  <c r="F11"/>
  <c r="E11"/>
  <c r="J12" s="1"/>
  <c r="C11"/>
  <c r="B11"/>
  <c r="T10"/>
  <c r="T9"/>
  <c r="H9"/>
  <c r="F9"/>
  <c r="E9"/>
  <c r="C9"/>
  <c r="B9"/>
  <c r="T8"/>
  <c r="T7"/>
  <c r="H7"/>
  <c r="F7"/>
  <c r="E7"/>
  <c r="J8" s="1"/>
  <c r="L10" s="1"/>
  <c r="C7"/>
  <c r="B7"/>
  <c r="Q4"/>
  <c r="L4"/>
  <c r="J4"/>
  <c r="F4"/>
  <c r="A4"/>
  <c r="A2"/>
  <c r="A1"/>
  <c r="Q79" i="8"/>
  <c r="E79"/>
  <c r="E78"/>
  <c r="E77"/>
  <c r="E76"/>
  <c r="E75"/>
  <c r="E74"/>
  <c r="E73"/>
  <c r="E72"/>
  <c r="H69"/>
  <c r="F69"/>
  <c r="E69"/>
  <c r="C69"/>
  <c r="B69"/>
  <c r="J68"/>
  <c r="H67"/>
  <c r="F67"/>
  <c r="E67"/>
  <c r="B67"/>
  <c r="L66"/>
  <c r="H65"/>
  <c r="F65"/>
  <c r="E65"/>
  <c r="J64" s="1"/>
  <c r="C65"/>
  <c r="B65"/>
  <c r="H63"/>
  <c r="F63"/>
  <c r="E63"/>
  <c r="C63"/>
  <c r="B63"/>
  <c r="N62"/>
  <c r="H61"/>
  <c r="B61"/>
  <c r="J60"/>
  <c r="H59"/>
  <c r="F59"/>
  <c r="E59"/>
  <c r="C59"/>
  <c r="B59"/>
  <c r="L58"/>
  <c r="H57"/>
  <c r="F57"/>
  <c r="E57"/>
  <c r="C57"/>
  <c r="B57"/>
  <c r="J56"/>
  <c r="H55"/>
  <c r="F55"/>
  <c r="E55"/>
  <c r="C55"/>
  <c r="B55"/>
  <c r="P54"/>
  <c r="H53"/>
  <c r="F53"/>
  <c r="E53"/>
  <c r="C53"/>
  <c r="B53"/>
  <c r="J52"/>
  <c r="H51"/>
  <c r="F51"/>
  <c r="E51"/>
  <c r="C51"/>
  <c r="B51"/>
  <c r="L50"/>
  <c r="H49"/>
  <c r="F49"/>
  <c r="E49"/>
  <c r="B49"/>
  <c r="H47"/>
  <c r="F47"/>
  <c r="E47"/>
  <c r="J48" s="1"/>
  <c r="C47"/>
  <c r="B47"/>
  <c r="N46"/>
  <c r="H45"/>
  <c r="F45"/>
  <c r="E45"/>
  <c r="J44" s="1"/>
  <c r="C45"/>
  <c r="B45"/>
  <c r="H43"/>
  <c r="F43"/>
  <c r="E43"/>
  <c r="B43"/>
  <c r="L42"/>
  <c r="H41"/>
  <c r="F41"/>
  <c r="E41"/>
  <c r="C41"/>
  <c r="B41"/>
  <c r="J40"/>
  <c r="H39"/>
  <c r="F39"/>
  <c r="E39"/>
  <c r="C39"/>
  <c r="B39"/>
  <c r="P38"/>
  <c r="H37"/>
  <c r="F37"/>
  <c r="E37"/>
  <c r="C37"/>
  <c r="B37"/>
  <c r="J36"/>
  <c r="H35"/>
  <c r="F35"/>
  <c r="E35"/>
  <c r="C35"/>
  <c r="B35"/>
  <c r="L34"/>
  <c r="H33"/>
  <c r="F33"/>
  <c r="E33"/>
  <c r="C33"/>
  <c r="B33"/>
  <c r="J32"/>
  <c r="H31"/>
  <c r="F31"/>
  <c r="E31"/>
  <c r="B31"/>
  <c r="N30"/>
  <c r="H29"/>
  <c r="F29"/>
  <c r="E29"/>
  <c r="J28" s="1"/>
  <c r="C29"/>
  <c r="B29"/>
  <c r="H27"/>
  <c r="F27"/>
  <c r="E27"/>
  <c r="B27"/>
  <c r="L26"/>
  <c r="H25"/>
  <c r="F25"/>
  <c r="E25"/>
  <c r="C25"/>
  <c r="B25"/>
  <c r="J24"/>
  <c r="H23"/>
  <c r="F23"/>
  <c r="E23"/>
  <c r="C23"/>
  <c r="B23"/>
  <c r="P22"/>
  <c r="H21"/>
  <c r="F21"/>
  <c r="E21"/>
  <c r="C21"/>
  <c r="B21"/>
  <c r="J20"/>
  <c r="H19"/>
  <c r="F19"/>
  <c r="E19"/>
  <c r="B19"/>
  <c r="L18"/>
  <c r="H17"/>
  <c r="F17"/>
  <c r="E17"/>
  <c r="C17"/>
  <c r="B17"/>
  <c r="T16"/>
  <c r="J16"/>
  <c r="T15"/>
  <c r="H15"/>
  <c r="F15"/>
  <c r="E15"/>
  <c r="C15"/>
  <c r="B15"/>
  <c r="T14"/>
  <c r="N14"/>
  <c r="T13"/>
  <c r="H13"/>
  <c r="F13"/>
  <c r="E13"/>
  <c r="C13"/>
  <c r="B13"/>
  <c r="T12"/>
  <c r="T11"/>
  <c r="H11"/>
  <c r="F11"/>
  <c r="E11"/>
  <c r="J12" s="1"/>
  <c r="C11"/>
  <c r="B11"/>
  <c r="T10"/>
  <c r="L10"/>
  <c r="T9"/>
  <c r="H9"/>
  <c r="F9"/>
  <c r="E9"/>
  <c r="B9"/>
  <c r="T8"/>
  <c r="T7"/>
  <c r="H7"/>
  <c r="F7"/>
  <c r="E7"/>
  <c r="J8" s="1"/>
  <c r="C7"/>
  <c r="B7"/>
  <c r="Q4"/>
  <c r="N79" s="1"/>
  <c r="L4"/>
  <c r="J4"/>
  <c r="F4"/>
  <c r="A4"/>
  <c r="A2"/>
  <c r="A1"/>
  <c r="Q79" i="6" l="1"/>
  <c r="E78" s="1"/>
  <c r="E79"/>
  <c r="E77"/>
  <c r="E75"/>
  <c r="E73"/>
  <c r="H68"/>
  <c r="F68"/>
  <c r="E68"/>
  <c r="H67"/>
  <c r="F67"/>
  <c r="E67"/>
  <c r="C67"/>
  <c r="B67"/>
  <c r="J65"/>
  <c r="J64"/>
  <c r="H64"/>
  <c r="F64"/>
  <c r="E64"/>
  <c r="J66" s="1"/>
  <c r="H63"/>
  <c r="F63"/>
  <c r="E63"/>
  <c r="C63"/>
  <c r="B63"/>
  <c r="H60"/>
  <c r="F60"/>
  <c r="E60"/>
  <c r="H59"/>
  <c r="F59"/>
  <c r="E59"/>
  <c r="C59"/>
  <c r="B59"/>
  <c r="J58"/>
  <c r="L62" s="1"/>
  <c r="J56"/>
  <c r="H56"/>
  <c r="F56"/>
  <c r="E56"/>
  <c r="H55"/>
  <c r="F55"/>
  <c r="E55"/>
  <c r="J57" s="1"/>
  <c r="L61" s="1"/>
  <c r="C55"/>
  <c r="B55"/>
  <c r="N54"/>
  <c r="N53"/>
  <c r="H52"/>
  <c r="F52"/>
  <c r="E52"/>
  <c r="H51"/>
  <c r="F51"/>
  <c r="E51"/>
  <c r="C51"/>
  <c r="B51"/>
  <c r="J50"/>
  <c r="J49"/>
  <c r="L45" s="1"/>
  <c r="J48"/>
  <c r="H48"/>
  <c r="F48"/>
  <c r="E48"/>
  <c r="H47"/>
  <c r="F47"/>
  <c r="E47"/>
  <c r="C47"/>
  <c r="B47"/>
  <c r="L46"/>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H28"/>
  <c r="F28"/>
  <c r="E28"/>
  <c r="H27"/>
  <c r="F27"/>
  <c r="E27"/>
  <c r="C27"/>
  <c r="B27"/>
  <c r="J26"/>
  <c r="L30" s="1"/>
  <c r="J24"/>
  <c r="H24"/>
  <c r="F24"/>
  <c r="E24"/>
  <c r="H23"/>
  <c r="F23"/>
  <c r="E23"/>
  <c r="J25" s="1"/>
  <c r="L29" s="1"/>
  <c r="C23"/>
  <c r="B23"/>
  <c r="N22"/>
  <c r="N21"/>
  <c r="H20"/>
  <c r="F20"/>
  <c r="E20"/>
  <c r="H19"/>
  <c r="F19"/>
  <c r="E19"/>
  <c r="C19"/>
  <c r="B19"/>
  <c r="J17"/>
  <c r="T16"/>
  <c r="J16"/>
  <c r="H16"/>
  <c r="F16"/>
  <c r="E16"/>
  <c r="J18" s="1"/>
  <c r="T15"/>
  <c r="H15"/>
  <c r="F15"/>
  <c r="E15"/>
  <c r="C15"/>
  <c r="B15"/>
  <c r="T14"/>
  <c r="T13"/>
  <c r="T12"/>
  <c r="H12"/>
  <c r="F12"/>
  <c r="E12"/>
  <c r="T11"/>
  <c r="H11"/>
  <c r="F11"/>
  <c r="C11"/>
  <c r="B11"/>
  <c r="T10"/>
  <c r="J10"/>
  <c r="L14" s="1"/>
  <c r="T9"/>
  <c r="J9"/>
  <c r="L13" s="1"/>
  <c r="T8"/>
  <c r="J8"/>
  <c r="H8"/>
  <c r="F8"/>
  <c r="E8"/>
  <c r="T7"/>
  <c r="H7"/>
  <c r="F7"/>
  <c r="E7"/>
  <c r="C7"/>
  <c r="B7"/>
  <c r="C5"/>
  <c r="Q4"/>
  <c r="N79" s="1"/>
  <c r="L4"/>
  <c r="J4"/>
  <c r="F4"/>
  <c r="A4"/>
  <c r="A2"/>
  <c r="E72" l="1"/>
  <c r="E74"/>
  <c r="E76"/>
</calcChain>
</file>

<file path=xl/sharedStrings.xml><?xml version="1.0" encoding="utf-8"?>
<sst xmlns="http://schemas.openxmlformats.org/spreadsheetml/2006/main" count="804" uniqueCount="244">
  <si>
    <t>MIXED   DOUBLES</t>
  </si>
  <si>
    <t>MAIN DRAW (16)</t>
  </si>
  <si>
    <t>Week of</t>
  </si>
  <si>
    <t>City, Country</t>
  </si>
  <si>
    <t>Grade</t>
  </si>
  <si>
    <t>Tourn. ID</t>
  </si>
  <si>
    <t>ITF Referee</t>
  </si>
  <si>
    <t>St.</t>
  </si>
  <si>
    <t>Seed</t>
  </si>
  <si>
    <t>Family Name</t>
  </si>
  <si>
    <t>First name</t>
  </si>
  <si>
    <t>Nationality</t>
  </si>
  <si>
    <t>2nd Round</t>
  </si>
  <si>
    <t>Semifinals</t>
  </si>
  <si>
    <t>Final</t>
  </si>
  <si>
    <t>Winners</t>
  </si>
  <si>
    <t>Umpire</t>
  </si>
  <si>
    <t>AS</t>
  </si>
  <si>
    <t>A</t>
  </si>
  <si>
    <t>B</t>
  </si>
  <si>
    <t>BS</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</si>
  <si>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</si>
  <si>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</si>
  <si>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</si>
  <si>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</si>
  <si>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</si>
  <si>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</si>
  <si>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</si>
  <si>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</si>
  <si>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</si>
  <si>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</si>
  <si>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</si>
  <si>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</si>
  <si>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</si>
  <si>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</si>
  <si>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</si>
  <si>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</si>
  <si>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</si>
  <si>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</si>
  <si>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</si>
  <si>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 xml:space="preserve">  VETERANS SINGLES</t>
  </si>
  <si>
    <t/>
  </si>
  <si>
    <t>Rank</t>
  </si>
  <si>
    <t>Winner</t>
  </si>
  <si>
    <t>PEMBERTON</t>
  </si>
  <si>
    <t>Seeded players</t>
  </si>
  <si>
    <t>Lucky Losers</t>
  </si>
  <si>
    <t>Last Accepted player</t>
  </si>
  <si>
    <t>5</t>
  </si>
  <si>
    <t>6</t>
  </si>
  <si>
    <t>7</t>
  </si>
  <si>
    <t>8</t>
  </si>
  <si>
    <t>Port of Spain, TRI</t>
  </si>
  <si>
    <t>CHESTER DALRYMPLE</t>
  </si>
  <si>
    <t>VALENTINE</t>
  </si>
  <si>
    <t>Krystan</t>
  </si>
  <si>
    <t>KING</t>
  </si>
  <si>
    <t>Anya</t>
  </si>
  <si>
    <t xml:space="preserve"> </t>
  </si>
  <si>
    <t>BYE</t>
  </si>
  <si>
    <t>JOSEPH</t>
  </si>
  <si>
    <t>Dandy Richard</t>
  </si>
  <si>
    <t>DANIEL-JOSEPH</t>
  </si>
  <si>
    <t>Ayern</t>
  </si>
  <si>
    <t>None</t>
  </si>
  <si>
    <t>BRUCE</t>
  </si>
  <si>
    <t>Brendon</t>
  </si>
  <si>
    <t>Alexis</t>
  </si>
  <si>
    <t>ROBERTSON</t>
  </si>
  <si>
    <t>Jelani</t>
  </si>
  <si>
    <t>KOYLASS</t>
  </si>
  <si>
    <t>Victoria</t>
  </si>
  <si>
    <t>GRAZETTE</t>
  </si>
  <si>
    <t>Winnington</t>
  </si>
  <si>
    <t>FRANCOIS</t>
  </si>
  <si>
    <t>Caren</t>
  </si>
  <si>
    <t>LAWRENCE</t>
  </si>
  <si>
    <t>Andre</t>
  </si>
  <si>
    <t>Emily</t>
  </si>
  <si>
    <t>NWOKOLO</t>
  </si>
  <si>
    <t>Ebolum</t>
  </si>
  <si>
    <t>Osenyonye</t>
  </si>
  <si>
    <t>WOODS</t>
  </si>
  <si>
    <t>SALANDY</t>
  </si>
  <si>
    <t>Karl</t>
  </si>
  <si>
    <t>Sarah</t>
  </si>
  <si>
    <t>BEACH</t>
  </si>
  <si>
    <t>Ivor</t>
  </si>
  <si>
    <t>Sindy</t>
  </si>
  <si>
    <t>a</t>
  </si>
  <si>
    <t>75 63</t>
  </si>
  <si>
    <t>61 61</t>
  </si>
  <si>
    <t>w/o</t>
  </si>
  <si>
    <t>60 63</t>
  </si>
  <si>
    <t>AUGUSTE</t>
  </si>
  <si>
    <t>Dion</t>
  </si>
  <si>
    <t>SIMON</t>
  </si>
  <si>
    <t>Everest</t>
  </si>
  <si>
    <t>RICHARDS</t>
  </si>
  <si>
    <t>Peter</t>
  </si>
  <si>
    <t>SALIM</t>
  </si>
  <si>
    <t>Hayden</t>
  </si>
  <si>
    <t>COOPER</t>
  </si>
  <si>
    <t>Michael</t>
  </si>
  <si>
    <t>MUKEJI</t>
  </si>
  <si>
    <t>Bis</t>
  </si>
  <si>
    <t>DAVID</t>
  </si>
  <si>
    <t>Joel</t>
  </si>
  <si>
    <t>VILLAROEL</t>
  </si>
  <si>
    <t>Ricky</t>
  </si>
  <si>
    <t>RAMUDIT</t>
  </si>
  <si>
    <t>Frank</t>
  </si>
  <si>
    <t>LINGO</t>
  </si>
  <si>
    <t>Neil</t>
  </si>
  <si>
    <t>BLINK B-MOBILE</t>
  </si>
  <si>
    <t>LADIES  DOUBLES  ROUND ROBIN</t>
  </si>
  <si>
    <t>NATIONALS OPEN</t>
  </si>
  <si>
    <t>6TH JUNE</t>
  </si>
  <si>
    <t>PLAYERS</t>
  </si>
  <si>
    <t>MP</t>
  </si>
  <si>
    <t>MW</t>
  </si>
  <si>
    <t>ML</t>
  </si>
  <si>
    <t>CO</t>
  </si>
  <si>
    <t>SW</t>
  </si>
  <si>
    <t>SL</t>
  </si>
  <si>
    <t>GW</t>
  </si>
  <si>
    <t>GL</t>
  </si>
  <si>
    <t>POS</t>
  </si>
  <si>
    <t>ALCALA / MOHAMMED</t>
  </si>
  <si>
    <t>TTO</t>
  </si>
  <si>
    <t>DAVIS /TRESTRAIL</t>
  </si>
  <si>
    <t>LEE ASSANG / WHITTIER</t>
  </si>
  <si>
    <t>BEACH / DOUGLAS</t>
  </si>
  <si>
    <t>60 60</t>
  </si>
  <si>
    <t>HONORE  /MUKERJI</t>
  </si>
  <si>
    <t>06 06</t>
  </si>
  <si>
    <t>SAT</t>
  </si>
  <si>
    <t>TUE</t>
  </si>
  <si>
    <t>4  VS  5</t>
  </si>
  <si>
    <t>1  VS  4</t>
  </si>
  <si>
    <t>SUN</t>
  </si>
  <si>
    <t>2  VS  5</t>
  </si>
  <si>
    <t>1  VS  3</t>
  </si>
  <si>
    <t>WED</t>
  </si>
  <si>
    <t>2  VS  4</t>
  </si>
  <si>
    <t>3  VS  5</t>
  </si>
  <si>
    <t>MON</t>
  </si>
  <si>
    <t>1  VS  2</t>
  </si>
  <si>
    <t>1  VS  5</t>
  </si>
  <si>
    <t>FRI</t>
  </si>
  <si>
    <t>2  VS  3</t>
  </si>
  <si>
    <t>3  VS  4</t>
  </si>
  <si>
    <t>MEN DOUBLES</t>
  </si>
  <si>
    <t>b</t>
  </si>
  <si>
    <t>62 61</t>
  </si>
  <si>
    <t>bs</t>
  </si>
  <si>
    <t>63 64</t>
  </si>
  <si>
    <t>16 63 {11-9}</t>
  </si>
  <si>
    <t>LADIES SINGLES</t>
  </si>
  <si>
    <t>as</t>
  </si>
  <si>
    <t>64 64</t>
  </si>
  <si>
    <t>BLINK B- MOBILE</t>
  </si>
  <si>
    <t>NATIONALS  OPEN</t>
  </si>
  <si>
    <t>PORT OF  SPAIN</t>
  </si>
  <si>
    <t>ADULTS</t>
  </si>
  <si>
    <t>Chester Dalrymple</t>
  </si>
  <si>
    <t>DAVIS</t>
  </si>
  <si>
    <t>Emma</t>
  </si>
  <si>
    <t>R SORRILO</t>
  </si>
  <si>
    <t>WHITTIER</t>
  </si>
  <si>
    <t>Aura</t>
  </si>
  <si>
    <t>L CLARKE</t>
  </si>
  <si>
    <t>V CHARLES</t>
  </si>
  <si>
    <t>H PASCALL</t>
  </si>
  <si>
    <t>T MC ALLISTER</t>
  </si>
  <si>
    <t>HONORE</t>
  </si>
  <si>
    <t>Maria</t>
  </si>
  <si>
    <t>E CHU FOR</t>
  </si>
  <si>
    <t>R GIBBS</t>
  </si>
  <si>
    <t>LEE ASSANG</t>
  </si>
  <si>
    <t>Yin</t>
  </si>
  <si>
    <t>DOUGLAS</t>
  </si>
  <si>
    <t>Andrea</t>
  </si>
  <si>
    <t>Aeryn</t>
  </si>
  <si>
    <t>SKEENE</t>
  </si>
  <si>
    <t>Solange</t>
  </si>
  <si>
    <t>Osenyonne</t>
  </si>
  <si>
    <t>MOHAMMED</t>
  </si>
  <si>
    <t>Calista</t>
  </si>
  <si>
    <t>Thalia</t>
  </si>
  <si>
    <t>MUKERJI</t>
  </si>
  <si>
    <t>Chelsea</t>
  </si>
  <si>
    <t>Alexix</t>
  </si>
  <si>
    <t>TRESTRAIL</t>
  </si>
  <si>
    <t>Emma Rose</t>
  </si>
  <si>
    <t>W / O</t>
  </si>
  <si>
    <t>63 75</t>
  </si>
  <si>
    <t>62 64</t>
  </si>
  <si>
    <t>46 60  10-5</t>
  </si>
  <si>
    <t>62 60</t>
  </si>
  <si>
    <t>62 36  10-5</t>
  </si>
  <si>
    <t>62 62</t>
  </si>
  <si>
    <t>63 76 (2)</t>
  </si>
  <si>
    <t>61 63</t>
  </si>
  <si>
    <t>26 26</t>
  </si>
  <si>
    <t>26 16</t>
  </si>
  <si>
    <t>63 60</t>
  </si>
  <si>
    <t xml:space="preserve">36 06 </t>
  </si>
  <si>
    <t>61 60</t>
  </si>
  <si>
    <t>16 06</t>
  </si>
  <si>
    <t>61 62</t>
  </si>
  <si>
    <t>MEN  SINGLES</t>
  </si>
  <si>
    <t>MAIN DRAW (24&amp;32)</t>
  </si>
  <si>
    <t>Quarterfinals</t>
  </si>
  <si>
    <t>Q</t>
  </si>
  <si>
    <t>63 46 62</t>
  </si>
  <si>
    <t>w / o</t>
  </si>
  <si>
    <t>64 62</t>
  </si>
  <si>
    <t>63 63</t>
  </si>
  <si>
    <t>36 62 63</t>
  </si>
  <si>
    <t>Winner:</t>
  </si>
  <si>
    <t>75 61</t>
  </si>
  <si>
    <t>60 62</t>
  </si>
  <si>
    <t>62 63</t>
  </si>
  <si>
    <t>63 62</t>
  </si>
  <si>
    <t>YOUSEFF</t>
  </si>
  <si>
    <t>Farid</t>
  </si>
  <si>
    <t>26 64 75</t>
  </si>
  <si>
    <t>QUALIFYING DRAW (32)</t>
  </si>
  <si>
    <t>Finals</t>
  </si>
  <si>
    <t>Qualifiers</t>
  </si>
  <si>
    <t>36 64 {11-9}</t>
  </si>
  <si>
    <t>76(5) 62</t>
  </si>
  <si>
    <t>64 61</t>
  </si>
  <si>
    <t>60 61</t>
  </si>
  <si>
    <t>9</t>
  </si>
  <si>
    <t>10</t>
  </si>
  <si>
    <t>11</t>
  </si>
  <si>
    <t>12</t>
  </si>
  <si>
    <t>13</t>
  </si>
  <si>
    <t>14</t>
  </si>
  <si>
    <t>15</t>
  </si>
  <si>
    <t>16</t>
  </si>
  <si>
    <t>64 63</t>
  </si>
</sst>
</file>

<file path=xl/styles.xml><?xml version="1.0" encoding="utf-8"?>
<styleSheet xmlns="http://schemas.openxmlformats.org/spreadsheetml/2006/main">
  <numFmts count="1">
    <numFmt numFmtId="164" formatCode="_-&quot;$&quot;* #,##0.00_-;\-&quot;$&quot;* #,##0.00_-;_-&quot;$&quot;* &quot;-&quot;??_-;_-@_-"/>
  </numFmts>
  <fonts count="44">
    <font>
      <sz val="10"/>
      <name val="Arial"/>
    </font>
    <font>
      <i/>
      <sz val="8"/>
      <color rgb="FFFF000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sz val="7"/>
      <color indexed="23"/>
      <name val="Arial"/>
      <family val="2"/>
    </font>
    <font>
      <b/>
      <sz val="8.5"/>
      <color indexed="8"/>
      <name val="Arial"/>
      <family val="2"/>
    </font>
    <font>
      <sz val="10"/>
      <color indexed="8"/>
      <name val="Arial"/>
      <family val="2"/>
    </font>
    <font>
      <b/>
      <sz val="10"/>
      <color indexed="8"/>
      <name val="Arial"/>
      <family val="2"/>
    </font>
    <font>
      <sz val="11"/>
      <name val="Arial"/>
      <family val="2"/>
    </font>
    <font>
      <sz val="16"/>
      <name val="Arial"/>
      <family val="2"/>
    </font>
    <font>
      <b/>
      <sz val="12"/>
      <name val="Arial"/>
      <family val="2"/>
    </font>
    <font>
      <b/>
      <sz val="12"/>
      <color theme="1"/>
      <name val="Arial"/>
      <family val="2"/>
    </font>
    <font>
      <b/>
      <sz val="10"/>
      <color indexed="9"/>
      <name val="Arial"/>
      <family val="2"/>
    </font>
    <font>
      <b/>
      <sz val="7"/>
      <color theme="1"/>
      <name val="Arial"/>
      <family val="2"/>
    </font>
    <font>
      <i/>
      <sz val="8"/>
      <color indexed="10"/>
      <name val="Arial"/>
      <family val="2"/>
    </font>
    <font>
      <i/>
      <sz val="8.5"/>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s>
  <borders count="2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xf numFmtId="164" fontId="8" fillId="0" borderId="0" applyFont="0" applyFill="0" applyBorder="0" applyAlignment="0" applyProtection="0"/>
    <xf numFmtId="0" fontId="8" fillId="0" borderId="0"/>
  </cellStyleXfs>
  <cellXfs count="426">
    <xf numFmtId="0" fontId="0" fillId="0" borderId="0" xfId="0"/>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left"/>
    </xf>
    <xf numFmtId="0" fontId="6" fillId="0" borderId="0" xfId="0" applyFont="1" applyAlignment="1">
      <alignment horizontal="left"/>
    </xf>
    <xf numFmtId="49" fontId="7" fillId="0" borderId="0" xfId="0" applyNumberFormat="1" applyFont="1" applyAlignment="1">
      <alignment horizontal="left"/>
    </xf>
    <xf numFmtId="49" fontId="7" fillId="0" borderId="0" xfId="0" applyNumberFormat="1" applyFont="1"/>
    <xf numFmtId="0" fontId="8" fillId="0" borderId="0" xfId="0" applyFo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left" vertical="center"/>
    </xf>
    <xf numFmtId="49" fontId="11" fillId="2" borderId="0" xfId="0" applyNumberFormat="1"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3" fillId="0" borderId="0" xfId="0" applyFont="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49" fontId="14" fillId="0" borderId="1" xfId="1" applyNumberFormat="1" applyFont="1" applyBorder="1" applyAlignment="1" applyProtection="1">
      <alignment vertical="center"/>
      <protection locked="0"/>
    </xf>
    <xf numFmtId="49" fontId="15" fillId="0" borderId="1" xfId="0" applyNumberFormat="1" applyFont="1" applyBorder="1" applyAlignment="1">
      <alignment vertical="center"/>
    </xf>
    <xf numFmtId="0" fontId="16" fillId="0" borderId="1" xfId="0" applyFont="1" applyBorder="1" applyAlignment="1">
      <alignment horizontal="righ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6" fillId="0" borderId="2" xfId="0" applyFont="1" applyBorder="1" applyAlignment="1">
      <alignment vertical="center"/>
    </xf>
    <xf numFmtId="0" fontId="23" fillId="0" borderId="2" xfId="0" applyFont="1"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3"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0" borderId="3" xfId="0" applyFont="1" applyBorder="1" applyAlignment="1">
      <alignment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4" fillId="0" borderId="4" xfId="0" applyFont="1" applyBorder="1" applyAlignment="1">
      <alignment horizontal="right" vertical="center"/>
    </xf>
    <xf numFmtId="0" fontId="20" fillId="0" borderId="0" xfId="0" applyFont="1" applyAlignment="1">
      <alignment vertical="center"/>
    </xf>
    <xf numFmtId="0" fontId="8" fillId="0" borderId="5" xfId="0" applyFont="1" applyBorder="1" applyAlignment="1">
      <alignment vertical="center"/>
    </xf>
    <xf numFmtId="0" fontId="25" fillId="0" borderId="6"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right" vertical="center"/>
    </xf>
    <xf numFmtId="0" fontId="27" fillId="5" borderId="6" xfId="0" applyFont="1" applyFill="1" applyBorder="1" applyAlignment="1">
      <alignment horizontal="right" vertical="center"/>
    </xf>
    <xf numFmtId="0" fontId="26" fillId="0" borderId="2" xfId="0" applyFont="1" applyBorder="1" applyAlignment="1">
      <alignment horizontal="left" vertical="center"/>
    </xf>
    <xf numFmtId="0" fontId="24" fillId="0" borderId="2" xfId="0" applyFont="1" applyBorder="1" applyAlignment="1">
      <alignment horizontal="right" vertical="center"/>
    </xf>
    <xf numFmtId="0" fontId="8" fillId="0" borderId="2" xfId="0" applyFont="1" applyBorder="1" applyAlignment="1">
      <alignment vertical="center"/>
    </xf>
    <xf numFmtId="0" fontId="23" fillId="0" borderId="4" xfId="0" applyFont="1" applyBorder="1" applyAlignment="1">
      <alignment horizontal="center" vertical="center"/>
    </xf>
    <xf numFmtId="0" fontId="23" fillId="0" borderId="6" xfId="0" applyFont="1" applyBorder="1" applyAlignment="1">
      <alignment vertical="center"/>
    </xf>
    <xf numFmtId="0" fontId="21"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7" xfId="0" applyFont="1" applyBorder="1" applyAlignment="1">
      <alignment vertical="center"/>
    </xf>
    <xf numFmtId="0" fontId="23" fillId="0" borderId="6" xfId="0" applyFont="1" applyBorder="1" applyAlignment="1">
      <alignment horizontal="left" vertical="center"/>
    </xf>
    <xf numFmtId="0" fontId="24" fillId="0" borderId="6" xfId="0" applyFont="1" applyBorder="1" applyAlignment="1">
      <alignment horizontal="right" vertical="center"/>
    </xf>
    <xf numFmtId="0" fontId="23" fillId="4" borderId="0" xfId="0" applyFont="1" applyFill="1" applyAlignment="1">
      <alignment horizontal="right" vertical="center"/>
    </xf>
    <xf numFmtId="0" fontId="23" fillId="4" borderId="2" xfId="0" applyFont="1" applyFill="1" applyBorder="1" applyAlignment="1">
      <alignment horizontal="right" vertical="center"/>
    </xf>
    <xf numFmtId="0" fontId="24" fillId="4" borderId="0" xfId="0" applyFont="1" applyFill="1" applyAlignment="1">
      <alignment horizontal="right" vertical="center"/>
    </xf>
    <xf numFmtId="0" fontId="6" fillId="0" borderId="0" xfId="0" applyFont="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1" fillId="4" borderId="0" xfId="0" applyNumberFormat="1" applyFont="1" applyFill="1" applyAlignment="1">
      <alignment vertical="center"/>
    </xf>
    <xf numFmtId="49" fontId="23" fillId="4" borderId="0" xfId="0" applyNumberFormat="1" applyFont="1" applyFill="1" applyAlignment="1">
      <alignment vertical="center"/>
    </xf>
    <xf numFmtId="49" fontId="0" fillId="0" borderId="0" xfId="0" applyNumberFormat="1" applyAlignment="1">
      <alignment vertical="center"/>
    </xf>
    <xf numFmtId="49" fontId="29" fillId="4" borderId="0" xfId="0" applyNumberFormat="1" applyFont="1" applyFill="1" applyAlignment="1">
      <alignment vertical="center"/>
    </xf>
    <xf numFmtId="49" fontId="3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9" xfId="0" applyNumberFormat="1" applyFont="1" applyFill="1" applyBorder="1" applyAlignment="1">
      <alignment horizontal="center" vertical="center"/>
    </xf>
    <xf numFmtId="49" fontId="12" fillId="2" borderId="9" xfId="0" applyNumberFormat="1" applyFont="1" applyFill="1" applyBorder="1" applyAlignment="1">
      <alignment vertical="center"/>
    </xf>
    <xf numFmtId="49" fontId="12" fillId="2" borderId="11" xfId="0" applyNumberFormat="1" applyFont="1" applyFill="1" applyBorder="1" applyAlignment="1">
      <alignment vertical="center"/>
    </xf>
    <xf numFmtId="49" fontId="11" fillId="2" borderId="9"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9"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1" fillId="4" borderId="11" xfId="0" applyNumberFormat="1" applyFont="1" applyFill="1" applyBorder="1" applyAlignment="1">
      <alignment vertical="center"/>
    </xf>
    <xf numFmtId="0" fontId="17" fillId="0" borderId="0" xfId="0" applyFont="1" applyAlignment="1">
      <alignment vertical="center"/>
    </xf>
    <xf numFmtId="49" fontId="17" fillId="0" borderId="12" xfId="0" applyNumberFormat="1" applyFont="1" applyBorder="1" applyAlignment="1">
      <alignment vertical="center"/>
    </xf>
    <xf numFmtId="49" fontId="17" fillId="0" borderId="0" xfId="0" applyNumberFormat="1" applyFont="1" applyAlignment="1">
      <alignment vertical="center"/>
    </xf>
    <xf numFmtId="49" fontId="17" fillId="0" borderId="6"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vertical="center"/>
    </xf>
    <xf numFmtId="49" fontId="31" fillId="4" borderId="6" xfId="0" applyNumberFormat="1" applyFont="1" applyFill="1" applyBorder="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6"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18" fillId="2" borderId="6" xfId="0" applyNumberFormat="1" applyFont="1" applyFill="1" applyBorder="1" applyAlignment="1">
      <alignment vertical="center"/>
    </xf>
    <xf numFmtId="49" fontId="17" fillId="0" borderId="2" xfId="0" applyNumberFormat="1" applyFont="1" applyBorder="1" applyAlignment="1">
      <alignment vertical="center"/>
    </xf>
    <xf numFmtId="49" fontId="18" fillId="0" borderId="2" xfId="0" applyNumberFormat="1" applyFont="1" applyBorder="1" applyAlignment="1">
      <alignment vertical="center"/>
    </xf>
    <xf numFmtId="49" fontId="18" fillId="0" borderId="4" xfId="0" applyNumberFormat="1" applyFont="1" applyBorder="1" applyAlignment="1">
      <alignment vertical="center"/>
    </xf>
    <xf numFmtId="49" fontId="17" fillId="0" borderId="15" xfId="0" applyNumberFormat="1" applyFont="1" applyBorder="1" applyAlignment="1">
      <alignment vertical="center"/>
    </xf>
    <xf numFmtId="49" fontId="17" fillId="0" borderId="4" xfId="0" applyNumberFormat="1" applyFont="1" applyBorder="1" applyAlignment="1">
      <alignment horizontal="right" vertical="center"/>
    </xf>
    <xf numFmtId="0" fontId="17" fillId="2" borderId="12" xfId="0" applyFont="1" applyFill="1" applyBorder="1" applyAlignment="1">
      <alignment vertical="center"/>
    </xf>
    <xf numFmtId="49" fontId="17" fillId="2" borderId="0" xfId="0" applyNumberFormat="1" applyFont="1" applyFill="1" applyAlignment="1">
      <alignment horizontal="right" vertical="center"/>
    </xf>
    <xf numFmtId="49" fontId="17" fillId="2" borderId="6"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2" xfId="0" applyFont="1" applyFill="1" applyBorder="1" applyAlignment="1">
      <alignment vertical="center"/>
    </xf>
    <xf numFmtId="0" fontId="10" fillId="2" borderId="16" xfId="0" applyFont="1" applyFill="1" applyBorder="1" applyAlignment="1">
      <alignment vertical="center"/>
    </xf>
    <xf numFmtId="0" fontId="17" fillId="0" borderId="6" xfId="0" applyFont="1" applyBorder="1" applyAlignment="1">
      <alignment horizontal="right" vertical="center"/>
    </xf>
    <xf numFmtId="0" fontId="17" fillId="0" borderId="4" xfId="0" applyFont="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vertical="center"/>
    </xf>
    <xf numFmtId="49" fontId="31" fillId="4" borderId="4" xfId="0" applyNumberFormat="1" applyFont="1" applyFill="1" applyBorder="1" applyAlignment="1">
      <alignment vertical="center"/>
    </xf>
    <xf numFmtId="49" fontId="31" fillId="0" borderId="2" xfId="0" applyNumberFormat="1" applyFont="1" applyBorder="1" applyAlignment="1">
      <alignment vertical="center"/>
    </xf>
    <xf numFmtId="0" fontId="32" fillId="6" borderId="4" xfId="0" applyFont="1" applyFill="1" applyBorder="1" applyAlignment="1">
      <alignment vertical="center"/>
    </xf>
    <xf numFmtId="0" fontId="18" fillId="0" borderId="0" xfId="0" applyFont="1"/>
    <xf numFmtId="49" fontId="2" fillId="0" borderId="0" xfId="2" applyNumberFormat="1" applyFont="1" applyAlignment="1">
      <alignment vertical="top"/>
    </xf>
    <xf numFmtId="49" fontId="3" fillId="0" borderId="0" xfId="2" applyNumberFormat="1" applyFont="1" applyAlignment="1">
      <alignment vertical="top"/>
    </xf>
    <xf numFmtId="49" fontId="4" fillId="0" borderId="0" xfId="2" applyNumberFormat="1" applyFont="1" applyAlignment="1">
      <alignment vertical="top"/>
    </xf>
    <xf numFmtId="49" fontId="5" fillId="0" borderId="0" xfId="2" applyNumberFormat="1" applyFont="1" applyAlignment="1">
      <alignment horizontal="left"/>
    </xf>
    <xf numFmtId="49" fontId="6" fillId="0" borderId="0" xfId="2" applyNumberFormat="1" applyFont="1" applyAlignment="1">
      <alignment horizontal="left"/>
    </xf>
    <xf numFmtId="0" fontId="3" fillId="0" borderId="0" xfId="2" applyFont="1" applyAlignment="1">
      <alignment vertical="top"/>
    </xf>
    <xf numFmtId="49" fontId="7" fillId="0" borderId="0" xfId="2" applyNumberFormat="1" applyFont="1" applyAlignment="1">
      <alignment horizontal="left"/>
    </xf>
    <xf numFmtId="49" fontId="7" fillId="0" borderId="0" xfId="2" applyNumberFormat="1" applyFont="1"/>
    <xf numFmtId="49" fontId="8" fillId="0" borderId="0" xfId="2" applyNumberFormat="1" applyFont="1"/>
    <xf numFmtId="49" fontId="9" fillId="0" borderId="0" xfId="2" applyNumberFormat="1" applyFont="1"/>
    <xf numFmtId="0" fontId="8" fillId="0" borderId="0" xfId="2" applyFont="1"/>
    <xf numFmtId="49" fontId="10" fillId="2" borderId="0" xfId="2" applyNumberFormat="1" applyFont="1" applyFill="1" applyAlignment="1">
      <alignment vertical="center"/>
    </xf>
    <xf numFmtId="49" fontId="11" fillId="2" borderId="0" xfId="2" applyNumberFormat="1" applyFont="1" applyFill="1" applyAlignment="1">
      <alignment vertical="center"/>
    </xf>
    <xf numFmtId="49" fontId="10" fillId="2" borderId="0" xfId="2" applyNumberFormat="1" applyFont="1" applyFill="1" applyAlignment="1">
      <alignment horizontal="left" vertical="center"/>
    </xf>
    <xf numFmtId="49" fontId="12" fillId="2" borderId="0" xfId="2" applyNumberFormat="1" applyFont="1" applyFill="1" applyAlignment="1">
      <alignment horizontal="right" vertical="center"/>
    </xf>
    <xf numFmtId="0" fontId="13" fillId="0" borderId="0" xfId="2" applyFont="1" applyAlignment="1">
      <alignment vertical="center"/>
    </xf>
    <xf numFmtId="49" fontId="14" fillId="0" borderId="1" xfId="2" applyNumberFormat="1" applyFont="1" applyBorder="1" applyAlignment="1">
      <alignment vertical="center"/>
    </xf>
    <xf numFmtId="49" fontId="8" fillId="0" borderId="1" xfId="2" applyNumberFormat="1" applyFont="1" applyBorder="1" applyAlignment="1">
      <alignment vertical="center"/>
    </xf>
    <xf numFmtId="49" fontId="15" fillId="0" borderId="1" xfId="2" applyNumberFormat="1" applyFont="1" applyBorder="1" applyAlignment="1">
      <alignment vertical="center"/>
    </xf>
    <xf numFmtId="0" fontId="16" fillId="0" borderId="1" xfId="2" applyFont="1" applyBorder="1" applyAlignment="1">
      <alignment horizontal="left" vertical="center"/>
    </xf>
    <xf numFmtId="49" fontId="16" fillId="0" borderId="1" xfId="2" applyNumberFormat="1" applyFont="1" applyBorder="1" applyAlignment="1">
      <alignment horizontal="right" vertical="center"/>
    </xf>
    <xf numFmtId="0" fontId="14" fillId="0" borderId="0" xfId="2" applyFont="1" applyAlignment="1">
      <alignment vertical="center"/>
    </xf>
    <xf numFmtId="49" fontId="17" fillId="2" borderId="0" xfId="2" applyNumberFormat="1" applyFont="1" applyFill="1" applyAlignment="1">
      <alignment horizontal="right" vertical="center"/>
    </xf>
    <xf numFmtId="49" fontId="17" fillId="2" borderId="0" xfId="2" applyNumberFormat="1" applyFont="1" applyFill="1" applyAlignment="1">
      <alignment horizontal="center" vertical="center"/>
    </xf>
    <xf numFmtId="49" fontId="17" fillId="2" borderId="0" xfId="2" applyNumberFormat="1" applyFont="1" applyFill="1" applyAlignment="1">
      <alignment horizontal="left" vertical="center"/>
    </xf>
    <xf numFmtId="49" fontId="18" fillId="2" borderId="0" xfId="2" applyNumberFormat="1" applyFont="1" applyFill="1" applyAlignment="1">
      <alignment horizontal="center" vertical="center"/>
    </xf>
    <xf numFmtId="49" fontId="18" fillId="2" borderId="0" xfId="2" applyNumberFormat="1" applyFont="1" applyFill="1" applyAlignment="1">
      <alignment vertical="center"/>
    </xf>
    <xf numFmtId="49" fontId="13" fillId="2" borderId="0" xfId="2" applyNumberFormat="1" applyFont="1" applyFill="1" applyAlignment="1">
      <alignment horizontal="right" vertical="center"/>
    </xf>
    <xf numFmtId="49" fontId="13" fillId="0" borderId="0" xfId="2" applyNumberFormat="1" applyFont="1" applyAlignment="1">
      <alignment horizontal="center" vertical="center"/>
    </xf>
    <xf numFmtId="0" fontId="13" fillId="0" borderId="0" xfId="2" applyFont="1" applyAlignment="1">
      <alignment horizontal="center" vertical="center"/>
    </xf>
    <xf numFmtId="49" fontId="13" fillId="0" borderId="0" xfId="2" applyNumberFormat="1" applyFont="1" applyAlignment="1">
      <alignment horizontal="left" vertical="center"/>
    </xf>
    <xf numFmtId="49" fontId="8" fillId="0" borderId="0" xfId="2" applyNumberFormat="1" applyFont="1" applyAlignment="1">
      <alignment vertical="center"/>
    </xf>
    <xf numFmtId="49" fontId="19" fillId="0" borderId="0" xfId="2" applyNumberFormat="1" applyFont="1" applyAlignment="1">
      <alignment horizontal="center" vertical="center"/>
    </xf>
    <xf numFmtId="49" fontId="19" fillId="0" borderId="0" xfId="2" applyNumberFormat="1" applyFont="1" applyAlignment="1">
      <alignment vertical="center"/>
    </xf>
    <xf numFmtId="49" fontId="20" fillId="2" borderId="0" xfId="2" applyNumberFormat="1" applyFont="1" applyFill="1" applyAlignment="1">
      <alignment horizontal="center" vertical="center"/>
    </xf>
    <xf numFmtId="0" fontId="21" fillId="0" borderId="2" xfId="2" applyFont="1" applyBorder="1" applyAlignment="1">
      <alignment vertical="center"/>
    </xf>
    <xf numFmtId="0" fontId="22" fillId="3" borderId="2" xfId="2" applyFont="1" applyFill="1" applyBorder="1" applyAlignment="1">
      <alignment horizontal="center" vertical="center"/>
    </xf>
    <xf numFmtId="0" fontId="20" fillId="0" borderId="2" xfId="2" applyFont="1" applyBorder="1" applyAlignment="1">
      <alignment vertical="center"/>
    </xf>
    <xf numFmtId="0" fontId="26" fillId="0" borderId="2" xfId="2" applyFont="1" applyBorder="1" applyAlignment="1">
      <alignment horizontal="center" vertical="center"/>
    </xf>
    <xf numFmtId="0" fontId="26" fillId="0" borderId="0" xfId="2" applyFont="1" applyAlignment="1">
      <alignment vertical="center"/>
    </xf>
    <xf numFmtId="0" fontId="21" fillId="4" borderId="0" xfId="2" applyFont="1" applyFill="1" applyAlignment="1">
      <alignment vertical="center"/>
    </xf>
    <xf numFmtId="0" fontId="23" fillId="4" borderId="0" xfId="2" applyFont="1" applyFill="1" applyAlignment="1">
      <alignment vertical="center"/>
    </xf>
    <xf numFmtId="49" fontId="21" fillId="4" borderId="0" xfId="2" applyNumberFormat="1" applyFont="1" applyFill="1" applyAlignment="1">
      <alignment vertical="center"/>
    </xf>
    <xf numFmtId="49" fontId="23" fillId="4" borderId="0" xfId="2" applyNumberFormat="1" applyFont="1" applyFill="1" applyAlignment="1">
      <alignment vertical="center"/>
    </xf>
    <xf numFmtId="0" fontId="8" fillId="4" borderId="0" xfId="2" applyFont="1" applyFill="1" applyAlignment="1">
      <alignment vertical="center"/>
    </xf>
    <xf numFmtId="0" fontId="8" fillId="0" borderId="0" xfId="2" applyFont="1" applyAlignment="1">
      <alignment vertical="center"/>
    </xf>
    <xf numFmtId="0" fontId="8" fillId="0" borderId="3" xfId="2" applyFont="1" applyBorder="1" applyAlignment="1">
      <alignment vertical="center"/>
    </xf>
    <xf numFmtId="49" fontId="21" fillId="2" borderId="0" xfId="2" applyNumberFormat="1" applyFont="1" applyFill="1" applyAlignment="1">
      <alignment horizontal="center" vertical="center"/>
    </xf>
    <xf numFmtId="0" fontId="21" fillId="0" borderId="0" xfId="2" applyFont="1" applyAlignment="1">
      <alignment horizontal="center" vertical="center"/>
    </xf>
    <xf numFmtId="0" fontId="34" fillId="0" borderId="0" xfId="2" applyFont="1" applyAlignment="1">
      <alignment vertical="center"/>
    </xf>
    <xf numFmtId="0" fontId="18" fillId="0" borderId="0" xfId="2" applyFont="1" applyAlignment="1">
      <alignment horizontal="right" vertical="center"/>
    </xf>
    <xf numFmtId="0" fontId="27" fillId="5" borderId="17" xfId="2" applyFont="1" applyFill="1" applyBorder="1" applyAlignment="1">
      <alignment horizontal="right" vertical="center"/>
    </xf>
    <xf numFmtId="0" fontId="26" fillId="0" borderId="2" xfId="2" applyFont="1" applyBorder="1" applyAlignment="1">
      <alignment vertical="center"/>
    </xf>
    <xf numFmtId="0" fontId="8" fillId="0" borderId="5" xfId="2" applyFont="1" applyBorder="1" applyAlignment="1">
      <alignment vertical="center"/>
    </xf>
    <xf numFmtId="0" fontId="26" fillId="0" borderId="4" xfId="2" applyFont="1" applyBorder="1" applyAlignment="1">
      <alignment horizontal="center" vertical="center"/>
    </xf>
    <xf numFmtId="0" fontId="26" fillId="0" borderId="6" xfId="2" applyFont="1" applyBorder="1" applyAlignment="1">
      <alignment horizontal="left" vertical="center"/>
    </xf>
    <xf numFmtId="0" fontId="22" fillId="0" borderId="0" xfId="2" applyFont="1" applyAlignment="1">
      <alignment horizontal="center" vertical="center"/>
    </xf>
    <xf numFmtId="0" fontId="26" fillId="0" borderId="0" xfId="2" applyFont="1" applyAlignment="1">
      <alignment horizontal="center" vertical="center"/>
    </xf>
    <xf numFmtId="0" fontId="27" fillId="5" borderId="6" xfId="2" applyFont="1" applyFill="1" applyBorder="1" applyAlignment="1">
      <alignment horizontal="right" vertical="center"/>
    </xf>
    <xf numFmtId="49" fontId="26" fillId="0" borderId="2" xfId="2" applyNumberFormat="1" applyFont="1" applyBorder="1" applyAlignment="1">
      <alignment vertical="center"/>
    </xf>
    <xf numFmtId="0" fontId="8" fillId="0" borderId="0" xfId="2"/>
    <xf numFmtId="49" fontId="26" fillId="0" borderId="0" xfId="2" applyNumberFormat="1" applyFont="1" applyAlignment="1">
      <alignment vertical="center"/>
    </xf>
    <xf numFmtId="0" fontId="26" fillId="0" borderId="6" xfId="2" applyFont="1" applyBorder="1" applyAlignment="1">
      <alignment vertical="center"/>
    </xf>
    <xf numFmtId="49" fontId="26" fillId="0" borderId="6" xfId="2" applyNumberFormat="1" applyFont="1" applyBorder="1" applyAlignment="1">
      <alignment vertical="center"/>
    </xf>
    <xf numFmtId="0" fontId="26" fillId="0" borderId="4" xfId="2" applyFont="1" applyBorder="1" applyAlignment="1">
      <alignment vertical="center"/>
    </xf>
    <xf numFmtId="0" fontId="33" fillId="0" borderId="4" xfId="2" applyFont="1" applyBorder="1" applyAlignment="1">
      <alignment horizontal="center" vertical="center"/>
    </xf>
    <xf numFmtId="0" fontId="33" fillId="0" borderId="0" xfId="2" applyFont="1" applyAlignment="1">
      <alignment vertical="center"/>
    </xf>
    <xf numFmtId="0" fontId="33" fillId="0" borderId="2" xfId="2" applyFont="1" applyBorder="1" applyAlignment="1">
      <alignment horizontal="center" vertical="center"/>
    </xf>
    <xf numFmtId="0" fontId="8" fillId="0" borderId="7" xfId="2" applyFont="1" applyBorder="1" applyAlignment="1">
      <alignment vertical="center"/>
    </xf>
    <xf numFmtId="49" fontId="26" fillId="0" borderId="4" xfId="2" applyNumberFormat="1" applyFont="1" applyBorder="1" applyAlignment="1">
      <alignment vertical="center"/>
    </xf>
    <xf numFmtId="0" fontId="35" fillId="0" borderId="0" xfId="2" applyFont="1" applyAlignment="1">
      <alignment vertical="center"/>
    </xf>
    <xf numFmtId="49" fontId="21" fillId="0" borderId="0" xfId="2" applyNumberFormat="1" applyFont="1" applyAlignment="1">
      <alignment horizontal="center" vertical="center"/>
    </xf>
    <xf numFmtId="49" fontId="20" fillId="0" borderId="0" xfId="2" applyNumberFormat="1" applyFont="1" applyAlignment="1">
      <alignment horizontal="center" vertical="center"/>
    </xf>
    <xf numFmtId="0" fontId="21" fillId="0" borderId="0" xfId="2" applyFont="1" applyAlignment="1">
      <alignment vertical="center"/>
    </xf>
    <xf numFmtId="49" fontId="21" fillId="0" borderId="0" xfId="2" applyNumberFormat="1" applyFont="1" applyAlignment="1">
      <alignment vertical="center"/>
    </xf>
    <xf numFmtId="0" fontId="17" fillId="0" borderId="0" xfId="2" applyFont="1" applyAlignment="1">
      <alignment horizontal="right" vertical="center"/>
    </xf>
    <xf numFmtId="0" fontId="21" fillId="0" borderId="0" xfId="2" applyFont="1" applyAlignment="1">
      <alignment horizontal="left" vertical="center"/>
    </xf>
    <xf numFmtId="49" fontId="8" fillId="4" borderId="0" xfId="2" applyNumberFormat="1" applyFont="1" applyFill="1" applyAlignment="1">
      <alignment vertical="center"/>
    </xf>
    <xf numFmtId="49" fontId="36" fillId="4" borderId="0" xfId="2" applyNumberFormat="1" applyFont="1" applyFill="1" applyAlignment="1">
      <alignment horizontal="center" vertical="center"/>
    </xf>
    <xf numFmtId="49" fontId="29" fillId="0" borderId="0" xfId="2" applyNumberFormat="1" applyFont="1" applyAlignment="1">
      <alignment vertical="center"/>
    </xf>
    <xf numFmtId="49" fontId="30" fillId="0" borderId="0" xfId="2" applyNumberFormat="1" applyFont="1" applyAlignment="1">
      <alignment horizontal="center" vertical="center"/>
    </xf>
    <xf numFmtId="49" fontId="29" fillId="4" borderId="0" xfId="2" applyNumberFormat="1" applyFont="1" applyFill="1" applyAlignment="1">
      <alignment vertical="center"/>
    </xf>
    <xf numFmtId="49" fontId="30" fillId="4" borderId="0" xfId="2" applyNumberFormat="1" applyFont="1" applyFill="1" applyAlignment="1">
      <alignment vertical="center"/>
    </xf>
    <xf numFmtId="0" fontId="8" fillId="4" borderId="0" xfId="2" applyFill="1" applyAlignment="1">
      <alignment vertical="center"/>
    </xf>
    <xf numFmtId="0" fontId="8" fillId="0" borderId="0" xfId="2"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49" fontId="12" fillId="2" borderId="9" xfId="2" applyNumberFormat="1" applyFont="1" applyFill="1" applyBorder="1" applyAlignment="1">
      <alignment horizontal="center" vertical="center"/>
    </xf>
    <xf numFmtId="49" fontId="12" fillId="2" borderId="9" xfId="2" applyNumberFormat="1" applyFont="1" applyFill="1" applyBorder="1" applyAlignment="1">
      <alignment vertical="center"/>
    </xf>
    <xf numFmtId="49" fontId="12" fillId="2" borderId="9" xfId="2" applyNumberFormat="1" applyFont="1" applyFill="1" applyBorder="1" applyAlignment="1">
      <alignment horizontal="centerContinuous" vertical="center"/>
    </xf>
    <xf numFmtId="49" fontId="12" fillId="2" borderId="11" xfId="2" applyNumberFormat="1" applyFont="1" applyFill="1" applyBorder="1" applyAlignment="1">
      <alignment horizontal="centerContinuous" vertical="center"/>
    </xf>
    <xf numFmtId="49" fontId="11" fillId="2" borderId="9" xfId="2" applyNumberFormat="1" applyFont="1" applyFill="1" applyBorder="1" applyAlignment="1">
      <alignment vertical="center"/>
    </xf>
    <xf numFmtId="49" fontId="11" fillId="2" borderId="11" xfId="2" applyNumberFormat="1" applyFont="1" applyFill="1" applyBorder="1" applyAlignment="1">
      <alignment vertical="center"/>
    </xf>
    <xf numFmtId="49" fontId="10" fillId="2" borderId="9" xfId="2" applyNumberFormat="1" applyFont="1" applyFill="1" applyBorder="1" applyAlignment="1">
      <alignment horizontal="left" vertical="center"/>
    </xf>
    <xf numFmtId="49" fontId="10" fillId="0" borderId="9" xfId="2" applyNumberFormat="1" applyFont="1" applyBorder="1" applyAlignment="1">
      <alignment horizontal="left" vertical="center"/>
    </xf>
    <xf numFmtId="49" fontId="11" fillId="4" borderId="11" xfId="2" applyNumberFormat="1" applyFont="1" applyFill="1" applyBorder="1" applyAlignment="1">
      <alignment vertical="center"/>
    </xf>
    <xf numFmtId="0" fontId="17" fillId="0" borderId="0" xfId="2" applyFont="1" applyAlignment="1">
      <alignment vertical="center"/>
    </xf>
    <xf numFmtId="49" fontId="17" fillId="0" borderId="12" xfId="2" applyNumberFormat="1" applyFont="1" applyBorder="1" applyAlignment="1">
      <alignment vertical="center"/>
    </xf>
    <xf numFmtId="49" fontId="17" fillId="0" borderId="0" xfId="2" applyNumberFormat="1" applyFont="1" applyAlignment="1">
      <alignment vertical="center"/>
    </xf>
    <xf numFmtId="49" fontId="17" fillId="0" borderId="6" xfId="2" applyNumberFormat="1" applyFont="1" applyBorder="1" applyAlignment="1">
      <alignment horizontal="right" vertical="center"/>
    </xf>
    <xf numFmtId="49" fontId="17" fillId="0" borderId="0" xfId="2" applyNumberFormat="1" applyFont="1" applyAlignment="1">
      <alignment horizontal="center" vertical="center"/>
    </xf>
    <xf numFmtId="0" fontId="17" fillId="4" borderId="0" xfId="2" applyFont="1" applyFill="1" applyAlignment="1">
      <alignment vertical="center"/>
    </xf>
    <xf numFmtId="49" fontId="17" fillId="4" borderId="0" xfId="2" applyNumberFormat="1" applyFont="1" applyFill="1" applyAlignment="1">
      <alignment horizontal="center" vertical="center"/>
    </xf>
    <xf numFmtId="49" fontId="17" fillId="4" borderId="6" xfId="2" applyNumberFormat="1" applyFont="1" applyFill="1" applyBorder="1" applyAlignment="1">
      <alignment vertical="center"/>
    </xf>
    <xf numFmtId="49" fontId="31" fillId="0" borderId="0" xfId="2" applyNumberFormat="1" applyFont="1" applyAlignment="1">
      <alignment horizontal="center" vertical="center"/>
    </xf>
    <xf numFmtId="49" fontId="18" fillId="0" borderId="0" xfId="2" applyNumberFormat="1" applyFont="1" applyAlignment="1">
      <alignment vertical="center"/>
    </xf>
    <xf numFmtId="49" fontId="18" fillId="0" borderId="6" xfId="2" applyNumberFormat="1" applyFont="1" applyBorder="1" applyAlignment="1">
      <alignment vertical="center"/>
    </xf>
    <xf numFmtId="49" fontId="10" fillId="2" borderId="13" xfId="2" applyNumberFormat="1" applyFont="1" applyFill="1" applyBorder="1" applyAlignment="1">
      <alignment vertical="center"/>
    </xf>
    <xf numFmtId="49" fontId="10" fillId="2" borderId="14" xfId="2" applyNumberFormat="1" applyFont="1" applyFill="1" applyBorder="1" applyAlignment="1">
      <alignment vertical="center"/>
    </xf>
    <xf numFmtId="49" fontId="18" fillId="2" borderId="6" xfId="2" applyNumberFormat="1" applyFont="1" applyFill="1" applyBorder="1" applyAlignment="1">
      <alignment vertical="center"/>
    </xf>
    <xf numFmtId="0" fontId="17" fillId="0" borderId="2" xfId="2" applyFont="1" applyBorder="1" applyAlignment="1">
      <alignment vertical="center"/>
    </xf>
    <xf numFmtId="49" fontId="18" fillId="0" borderId="2" xfId="2" applyNumberFormat="1" applyFont="1" applyBorder="1" applyAlignment="1">
      <alignment vertical="center"/>
    </xf>
    <xf numFmtId="49" fontId="17" fillId="0" borderId="2" xfId="2" applyNumberFormat="1" applyFont="1" applyBorder="1" applyAlignment="1">
      <alignment vertical="center"/>
    </xf>
    <xf numFmtId="49" fontId="18" fillId="0" borderId="4" xfId="2" applyNumberFormat="1" applyFont="1" applyBorder="1" applyAlignment="1">
      <alignment vertical="center"/>
    </xf>
    <xf numFmtId="49" fontId="17" fillId="0" borderId="15" xfId="2" applyNumberFormat="1" applyFont="1" applyBorder="1" applyAlignment="1">
      <alignment vertical="center"/>
    </xf>
    <xf numFmtId="49" fontId="17" fillId="0" borderId="4" xfId="2" applyNumberFormat="1" applyFont="1" applyBorder="1" applyAlignment="1">
      <alignment horizontal="right" vertical="center"/>
    </xf>
    <xf numFmtId="0" fontId="17" fillId="2" borderId="12" xfId="2" applyFont="1" applyFill="1" applyBorder="1" applyAlignment="1">
      <alignment vertical="center"/>
    </xf>
    <xf numFmtId="49" fontId="17" fillId="2" borderId="6" xfId="2" applyNumberFormat="1" applyFont="1" applyFill="1" applyBorder="1" applyAlignment="1">
      <alignment horizontal="right" vertical="center"/>
    </xf>
    <xf numFmtId="0" fontId="10" fillId="2" borderId="15" xfId="2" applyFont="1" applyFill="1" applyBorder="1" applyAlignment="1">
      <alignment vertical="center"/>
    </xf>
    <xf numFmtId="0" fontId="10" fillId="2" borderId="2" xfId="2" applyFont="1" applyFill="1" applyBorder="1" applyAlignment="1">
      <alignment vertical="center"/>
    </xf>
    <xf numFmtId="0" fontId="10" fillId="2" borderId="16" xfId="2" applyFont="1" applyFill="1" applyBorder="1" applyAlignment="1">
      <alignment vertical="center"/>
    </xf>
    <xf numFmtId="0" fontId="17" fillId="0" borderId="6" xfId="2" applyFont="1" applyBorder="1" applyAlignment="1">
      <alignment horizontal="right" vertical="center"/>
    </xf>
    <xf numFmtId="0" fontId="17" fillId="0" borderId="4" xfId="2" applyFont="1" applyBorder="1" applyAlignment="1">
      <alignment horizontal="right" vertical="center"/>
    </xf>
    <xf numFmtId="49" fontId="17" fillId="0" borderId="2" xfId="2" applyNumberFormat="1" applyFont="1" applyBorder="1" applyAlignment="1">
      <alignment horizontal="center" vertical="center"/>
    </xf>
    <xf numFmtId="0" fontId="17" fillId="4" borderId="2" xfId="2" applyFont="1" applyFill="1" applyBorder="1" applyAlignment="1">
      <alignment vertical="center"/>
    </xf>
    <xf numFmtId="49" fontId="17" fillId="4" borderId="2" xfId="2" applyNumberFormat="1" applyFont="1" applyFill="1" applyBorder="1" applyAlignment="1">
      <alignment horizontal="center" vertical="center"/>
    </xf>
    <xf numFmtId="49" fontId="17" fillId="4" borderId="4" xfId="2" applyNumberFormat="1" applyFont="1" applyFill="1" applyBorder="1" applyAlignment="1">
      <alignment vertical="center"/>
    </xf>
    <xf numFmtId="49" fontId="31" fillId="0" borderId="2" xfId="2" applyNumberFormat="1" applyFont="1" applyBorder="1" applyAlignment="1">
      <alignment horizontal="center" vertical="center"/>
    </xf>
    <xf numFmtId="0" fontId="27" fillId="5" borderId="4" xfId="2" applyFont="1" applyFill="1" applyBorder="1" applyAlignment="1">
      <alignment horizontal="right" vertical="center"/>
    </xf>
    <xf numFmtId="0" fontId="18" fillId="0" borderId="0" xfId="2" applyFont="1"/>
    <xf numFmtId="0" fontId="9" fillId="0" borderId="0" xfId="2" applyFont="1"/>
    <xf numFmtId="0" fontId="2" fillId="0" borderId="0" xfId="2" applyFont="1" applyAlignment="1">
      <alignment vertical="top"/>
    </xf>
    <xf numFmtId="0" fontId="6" fillId="0" borderId="0" xfId="2" applyFont="1" applyAlignment="1">
      <alignment horizontal="left"/>
    </xf>
    <xf numFmtId="0" fontId="8" fillId="0" borderId="0" xfId="2" applyFont="1" applyAlignment="1">
      <alignment vertical="top"/>
    </xf>
    <xf numFmtId="0" fontId="9" fillId="0" borderId="0" xfId="2" applyFont="1" applyAlignment="1">
      <alignment vertical="top"/>
    </xf>
    <xf numFmtId="0" fontId="4" fillId="0" borderId="0" xfId="2" applyFont="1" applyAlignment="1">
      <alignment vertical="top"/>
    </xf>
    <xf numFmtId="0" fontId="5" fillId="0" borderId="0" xfId="2" applyFont="1" applyAlignment="1">
      <alignment horizontal="left"/>
    </xf>
    <xf numFmtId="0" fontId="10" fillId="2" borderId="0" xfId="2" applyFont="1" applyFill="1" applyAlignment="1">
      <alignment vertical="center"/>
    </xf>
    <xf numFmtId="0" fontId="11" fillId="2" borderId="0" xfId="2" applyFont="1" applyFill="1" applyAlignment="1">
      <alignment vertical="center"/>
    </xf>
    <xf numFmtId="49" fontId="10" fillId="2" borderId="0" xfId="2" applyNumberFormat="1" applyFont="1" applyFill="1" applyAlignment="1">
      <alignment horizontal="right" vertical="center"/>
    </xf>
    <xf numFmtId="0" fontId="12" fillId="2" borderId="0" xfId="2" applyFont="1" applyFill="1" applyAlignment="1">
      <alignment horizontal="right" vertical="center"/>
    </xf>
    <xf numFmtId="0" fontId="14" fillId="0" borderId="1" xfId="2" applyFont="1" applyBorder="1" applyAlignment="1">
      <alignment vertical="center"/>
    </xf>
    <xf numFmtId="0" fontId="8" fillId="0" borderId="1" xfId="2" applyFont="1" applyBorder="1" applyAlignment="1">
      <alignment vertical="center"/>
    </xf>
    <xf numFmtId="0" fontId="15" fillId="0" borderId="1" xfId="2" applyFont="1" applyBorder="1" applyAlignment="1">
      <alignment vertical="center"/>
    </xf>
    <xf numFmtId="0" fontId="16" fillId="0" borderId="1" xfId="2" applyFont="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center" vertical="center"/>
    </xf>
    <xf numFmtId="0" fontId="17" fillId="2" borderId="0" xfId="2" applyFont="1" applyFill="1" applyAlignment="1">
      <alignment horizontal="left" vertical="center"/>
    </xf>
    <xf numFmtId="0" fontId="18" fillId="2" borderId="0" xfId="2" applyFont="1" applyFill="1" applyAlignment="1">
      <alignment horizontal="center" vertical="center"/>
    </xf>
    <xf numFmtId="0" fontId="18" fillId="2" borderId="0" xfId="2" applyFont="1" applyFill="1" applyAlignment="1">
      <alignment vertical="center"/>
    </xf>
    <xf numFmtId="0" fontId="8" fillId="0" borderId="18" xfId="2" applyBorder="1"/>
    <xf numFmtId="0" fontId="37" fillId="0" borderId="19" xfId="2" applyFont="1" applyBorder="1"/>
    <xf numFmtId="0" fontId="6" fillId="0" borderId="19" xfId="2" applyFont="1" applyBorder="1" applyAlignment="1">
      <alignment horizontal="center"/>
    </xf>
    <xf numFmtId="0" fontId="6" fillId="0" borderId="19" xfId="2" applyFont="1" applyFill="1" applyBorder="1" applyAlignment="1">
      <alignment horizontal="center"/>
    </xf>
    <xf numFmtId="0" fontId="6" fillId="0" borderId="20" xfId="2" applyFont="1" applyBorder="1" applyAlignment="1">
      <alignment horizontal="center"/>
    </xf>
    <xf numFmtId="0" fontId="8" fillId="0" borderId="21" xfId="2" applyBorder="1"/>
    <xf numFmtId="0" fontId="38" fillId="0" borderId="22" xfId="2" applyFont="1" applyBorder="1"/>
    <xf numFmtId="0" fontId="6" fillId="0" borderId="22" xfId="2" applyFont="1" applyBorder="1"/>
    <xf numFmtId="1" fontId="39" fillId="0" borderId="22" xfId="2" applyNumberFormat="1" applyFont="1" applyBorder="1" applyAlignment="1" applyProtection="1">
      <alignment horizontal="center"/>
      <protection locked="0"/>
    </xf>
    <xf numFmtId="1" fontId="39" fillId="0" borderId="22" xfId="2" applyNumberFormat="1" applyFont="1" applyFill="1" applyBorder="1" applyAlignment="1" applyProtection="1">
      <alignment horizontal="center"/>
      <protection locked="0"/>
    </xf>
    <xf numFmtId="2" fontId="39" fillId="0" borderId="22" xfId="2" applyNumberFormat="1" applyFont="1" applyBorder="1" applyAlignment="1" applyProtection="1">
      <alignment horizontal="center"/>
      <protection locked="0"/>
    </xf>
    <xf numFmtId="1" fontId="39" fillId="0" borderId="23" xfId="2" applyNumberFormat="1" applyFont="1" applyBorder="1" applyAlignment="1" applyProtection="1">
      <alignment horizontal="center"/>
      <protection locked="0"/>
    </xf>
    <xf numFmtId="0" fontId="6" fillId="0" borderId="22" xfId="2" applyFont="1" applyBorder="1" applyAlignment="1">
      <alignment horizontal="center"/>
    </xf>
    <xf numFmtId="0" fontId="8" fillId="0" borderId="24" xfId="2" applyBorder="1"/>
    <xf numFmtId="0" fontId="8" fillId="0" borderId="25" xfId="2" applyBorder="1"/>
    <xf numFmtId="0" fontId="6" fillId="0" borderId="25" xfId="2" applyFont="1" applyBorder="1"/>
    <xf numFmtId="0" fontId="11" fillId="0" borderId="25" xfId="2" applyFont="1" applyBorder="1"/>
    <xf numFmtId="0" fontId="40" fillId="0" borderId="25" xfId="2" applyFont="1" applyBorder="1"/>
    <xf numFmtId="0" fontId="6" fillId="0" borderId="26" xfId="2" applyFont="1" applyBorder="1"/>
    <xf numFmtId="0" fontId="8" fillId="0" borderId="27" xfId="2" applyBorder="1"/>
    <xf numFmtId="0" fontId="8" fillId="0" borderId="0" xfId="2" applyBorder="1"/>
    <xf numFmtId="0" fontId="6" fillId="0" borderId="0" xfId="2" applyFont="1" applyBorder="1"/>
    <xf numFmtId="0" fontId="11" fillId="0" borderId="0" xfId="2" applyFont="1" applyBorder="1"/>
    <xf numFmtId="0" fontId="40" fillId="0" borderId="0" xfId="2" applyFont="1" applyBorder="1"/>
    <xf numFmtId="0" fontId="41" fillId="0" borderId="0" xfId="2" applyFont="1" applyBorder="1"/>
    <xf numFmtId="0" fontId="6" fillId="0" borderId="0" xfId="2" applyFont="1" applyFill="1" applyBorder="1"/>
    <xf numFmtId="0" fontId="18" fillId="0" borderId="0" xfId="2" applyFont="1" applyBorder="1"/>
    <xf numFmtId="0" fontId="9" fillId="0" borderId="0" xfId="2" applyFont="1" applyBorder="1"/>
    <xf numFmtId="0" fontId="13" fillId="2" borderId="0" xfId="2" applyFont="1" applyFill="1" applyAlignment="1">
      <alignment horizontal="right" vertical="center"/>
    </xf>
    <xf numFmtId="0" fontId="13" fillId="0" borderId="0" xfId="2" applyFont="1" applyAlignment="1">
      <alignment horizontal="left" vertical="center"/>
    </xf>
    <xf numFmtId="0" fontId="19" fillId="0" borderId="0" xfId="2" applyFont="1" applyAlignment="1">
      <alignment horizontal="center" vertical="center"/>
    </xf>
    <xf numFmtId="0" fontId="19" fillId="0" borderId="0" xfId="2" applyFont="1" applyAlignment="1">
      <alignment vertical="center"/>
    </xf>
    <xf numFmtId="0" fontId="20" fillId="2" borderId="0" xfId="2" applyFont="1" applyFill="1" applyAlignment="1">
      <alignment horizontal="center" vertical="center"/>
    </xf>
    <xf numFmtId="0" fontId="6" fillId="0" borderId="2" xfId="2" applyFont="1" applyBorder="1" applyAlignment="1">
      <alignment vertical="center"/>
    </xf>
    <xf numFmtId="0" fontId="23" fillId="0" borderId="2" xfId="2" applyFont="1" applyBorder="1" applyAlignment="1">
      <alignment horizontal="center" vertical="center"/>
    </xf>
    <xf numFmtId="0" fontId="23" fillId="0" borderId="0" xfId="2" applyFont="1" applyAlignment="1">
      <alignment vertical="center"/>
    </xf>
    <xf numFmtId="0" fontId="21" fillId="2" borderId="0" xfId="2" applyFont="1" applyFill="1" applyAlignment="1">
      <alignment horizontal="center" vertical="center"/>
    </xf>
    <xf numFmtId="0" fontId="24" fillId="0" borderId="4" xfId="2" applyFont="1" applyBorder="1" applyAlignment="1">
      <alignment horizontal="right" vertical="center"/>
    </xf>
    <xf numFmtId="0" fontId="20" fillId="0" borderId="0" xfId="2" applyFont="1" applyAlignment="1">
      <alignment vertical="center"/>
    </xf>
    <xf numFmtId="0" fontId="25" fillId="0" borderId="6" xfId="2" applyFont="1" applyBorder="1" applyAlignment="1">
      <alignment horizontal="center" vertical="center"/>
    </xf>
    <xf numFmtId="0" fontId="26" fillId="0" borderId="0" xfId="2" applyFont="1" applyAlignment="1">
      <alignment horizontal="left" vertical="center"/>
    </xf>
    <xf numFmtId="0" fontId="23" fillId="0" borderId="0" xfId="2" applyFont="1" applyAlignment="1">
      <alignment horizontal="left" vertical="center"/>
    </xf>
    <xf numFmtId="0" fontId="26" fillId="0" borderId="2" xfId="2" applyFont="1" applyBorder="1" applyAlignment="1">
      <alignment horizontal="left" vertical="center"/>
    </xf>
    <xf numFmtId="0" fontId="24" fillId="0" borderId="2" xfId="2" applyFont="1" applyBorder="1" applyAlignment="1">
      <alignment horizontal="right" vertical="center"/>
    </xf>
    <xf numFmtId="0" fontId="8" fillId="0" borderId="2" xfId="2" applyFont="1" applyBorder="1" applyAlignment="1">
      <alignment vertical="center"/>
    </xf>
    <xf numFmtId="0" fontId="23" fillId="0" borderId="4" xfId="2" applyFont="1" applyBorder="1" applyAlignment="1">
      <alignment horizontal="center" vertical="center"/>
    </xf>
    <xf numFmtId="0" fontId="23" fillId="0" borderId="6" xfId="2" applyFont="1" applyBorder="1" applyAlignment="1">
      <alignment vertical="center"/>
    </xf>
    <xf numFmtId="0" fontId="28" fillId="0" borderId="0" xfId="2" applyFont="1" applyAlignment="1">
      <alignment vertical="center"/>
    </xf>
    <xf numFmtId="0" fontId="24" fillId="0" borderId="0" xfId="2" applyFont="1" applyAlignment="1">
      <alignment horizontal="right" vertical="center"/>
    </xf>
    <xf numFmtId="0" fontId="23" fillId="0" borderId="0" xfId="2" applyFont="1" applyAlignment="1">
      <alignment horizontal="center" vertical="center"/>
    </xf>
    <xf numFmtId="0" fontId="23" fillId="0" borderId="6" xfId="2" applyFont="1" applyBorder="1" applyAlignment="1">
      <alignment horizontal="left" vertical="center"/>
    </xf>
    <xf numFmtId="0" fontId="24" fillId="0" borderId="6" xfId="2" applyFont="1" applyBorder="1" applyAlignment="1">
      <alignment horizontal="right" vertical="center"/>
    </xf>
    <xf numFmtId="0" fontId="23" fillId="4" borderId="0" xfId="2" applyFont="1" applyFill="1" applyAlignment="1">
      <alignment horizontal="right" vertical="center"/>
    </xf>
    <xf numFmtId="0" fontId="23" fillId="4" borderId="2" xfId="2" applyFont="1" applyFill="1" applyBorder="1" applyAlignment="1">
      <alignment horizontal="right" vertical="center"/>
    </xf>
    <xf numFmtId="0" fontId="24" fillId="4" borderId="0" xfId="2" applyFont="1" applyFill="1" applyAlignment="1">
      <alignment horizontal="right" vertical="center"/>
    </xf>
    <xf numFmtId="0" fontId="6" fillId="0" borderId="0" xfId="2" applyFont="1" applyAlignment="1">
      <alignment vertical="center"/>
    </xf>
    <xf numFmtId="0" fontId="21" fillId="4" borderId="0" xfId="2" applyFont="1" applyFill="1" applyAlignment="1">
      <alignment horizontal="center" vertical="center"/>
    </xf>
    <xf numFmtId="49" fontId="21" fillId="4" borderId="0" xfId="2" applyNumberFormat="1" applyFont="1" applyFill="1" applyAlignment="1">
      <alignment horizontal="center" vertical="center"/>
    </xf>
    <xf numFmtId="1" fontId="21" fillId="4" borderId="0" xfId="2" applyNumberFormat="1" applyFont="1" applyFill="1" applyAlignment="1">
      <alignment horizontal="center" vertical="center"/>
    </xf>
    <xf numFmtId="49" fontId="23" fillId="0" borderId="0" xfId="2" applyNumberFormat="1" applyFont="1" applyAlignment="1">
      <alignment horizontal="center" vertical="center"/>
    </xf>
    <xf numFmtId="49" fontId="8" fillId="0" borderId="0" xfId="2" applyNumberFormat="1" applyAlignment="1">
      <alignment vertical="center"/>
    </xf>
    <xf numFmtId="49" fontId="12" fillId="2" borderId="11" xfId="2" applyNumberFormat="1" applyFont="1" applyFill="1" applyBorder="1" applyAlignment="1">
      <alignment vertical="center"/>
    </xf>
    <xf numFmtId="49" fontId="17" fillId="4" borderId="0" xfId="2" applyNumberFormat="1" applyFont="1" applyFill="1" applyAlignment="1">
      <alignment vertical="center"/>
    </xf>
    <xf numFmtId="49" fontId="31" fillId="4" borderId="6" xfId="2" applyNumberFormat="1" applyFont="1" applyFill="1" applyBorder="1" applyAlignment="1">
      <alignment vertical="center"/>
    </xf>
    <xf numFmtId="49" fontId="31" fillId="0" borderId="0" xfId="2" applyNumberFormat="1" applyFont="1" applyAlignment="1">
      <alignment vertical="center"/>
    </xf>
    <xf numFmtId="49" fontId="17" fillId="4" borderId="2" xfId="2" applyNumberFormat="1" applyFont="1" applyFill="1" applyBorder="1" applyAlignment="1">
      <alignment vertical="center"/>
    </xf>
    <xf numFmtId="49" fontId="31" fillId="4" borderId="4" xfId="2" applyNumberFormat="1" applyFont="1" applyFill="1" applyBorder="1" applyAlignment="1">
      <alignment vertical="center"/>
    </xf>
    <xf numFmtId="49" fontId="31" fillId="0" borderId="2" xfId="2" applyNumberFormat="1" applyFont="1" applyBorder="1" applyAlignment="1">
      <alignment vertical="center"/>
    </xf>
    <xf numFmtId="0" fontId="32" fillId="6" borderId="4" xfId="2" applyFont="1" applyFill="1" applyBorder="1" applyAlignment="1">
      <alignment vertical="center"/>
    </xf>
    <xf numFmtId="0" fontId="33" fillId="0" borderId="2" xfId="2" applyFont="1" applyBorder="1" applyAlignment="1">
      <alignment vertical="center"/>
    </xf>
    <xf numFmtId="49" fontId="3" fillId="0" borderId="0" xfId="0" applyNumberFormat="1" applyFont="1" applyAlignment="1">
      <alignment vertical="top"/>
    </xf>
    <xf numFmtId="49" fontId="4" fillId="0" borderId="0" xfId="0" applyNumberFormat="1" applyFont="1" applyAlignment="1">
      <alignment vertical="top"/>
    </xf>
    <xf numFmtId="49" fontId="38"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8" fillId="0" borderId="0" xfId="0" applyNumberFormat="1" applyFont="1"/>
    <xf numFmtId="49" fontId="9" fillId="0" borderId="0" xfId="0" applyNumberFormat="1" applyFont="1"/>
    <xf numFmtId="49" fontId="10" fillId="2" borderId="0" xfId="0" applyNumberFormat="1" applyFont="1" applyFill="1" applyAlignment="1">
      <alignment vertical="center"/>
    </xf>
    <xf numFmtId="49" fontId="12" fillId="2" borderId="0" xfId="0" applyNumberFormat="1" applyFont="1" applyFill="1" applyAlignment="1">
      <alignment horizontal="right" vertical="center"/>
    </xf>
    <xf numFmtId="49" fontId="0" fillId="0" borderId="1" xfId="0" applyNumberFormat="1" applyFont="1" applyBorder="1" applyAlignment="1">
      <alignment vertical="center"/>
    </xf>
    <xf numFmtId="0" fontId="16" fillId="0" borderId="1" xfId="0" applyFont="1" applyBorder="1" applyAlignment="1">
      <alignment horizontal="lef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 borderId="0" xfId="0" applyNumberFormat="1" applyFont="1" applyFill="1" applyAlignment="1">
      <alignment horizontal="center" vertical="center"/>
    </xf>
    <xf numFmtId="0" fontId="26" fillId="0" borderId="2" xfId="0" applyFont="1" applyBorder="1" applyAlignment="1">
      <alignment horizontal="center" vertical="center"/>
    </xf>
    <xf numFmtId="0" fontId="26" fillId="0" borderId="0" xfId="0" applyFont="1" applyAlignment="1">
      <alignment vertical="center"/>
    </xf>
    <xf numFmtId="0" fontId="21" fillId="4" borderId="0" xfId="0" applyFont="1" applyFill="1" applyAlignment="1">
      <alignment vertical="center"/>
    </xf>
    <xf numFmtId="49" fontId="21" fillId="2" borderId="0" xfId="0" applyNumberFormat="1" applyFont="1" applyFill="1" applyAlignment="1">
      <alignment horizontal="center" vertical="center"/>
    </xf>
    <xf numFmtId="0" fontId="34" fillId="0" borderId="0" xfId="0" applyFont="1" applyAlignment="1">
      <alignment vertical="center"/>
    </xf>
    <xf numFmtId="0" fontId="27" fillId="5" borderId="17" xfId="0" applyFont="1" applyFill="1" applyBorder="1" applyAlignment="1">
      <alignment horizontal="right" vertical="center"/>
    </xf>
    <xf numFmtId="0" fontId="26" fillId="0" borderId="2" xfId="0" applyFont="1" applyBorder="1" applyAlignment="1">
      <alignment vertical="center"/>
    </xf>
    <xf numFmtId="0" fontId="26" fillId="0" borderId="4" xfId="0" applyFont="1" applyBorder="1" applyAlignment="1">
      <alignment horizontal="center" vertical="center"/>
    </xf>
    <xf numFmtId="0" fontId="26" fillId="0" borderId="6" xfId="0" applyFont="1" applyBorder="1" applyAlignment="1">
      <alignment horizontal="left" vertical="center"/>
    </xf>
    <xf numFmtId="0" fontId="26" fillId="0" borderId="0" xfId="0" applyFont="1" applyAlignment="1">
      <alignment horizontal="center" vertical="center"/>
    </xf>
    <xf numFmtId="49" fontId="26" fillId="0" borderId="2" xfId="0" applyNumberFormat="1" applyFont="1" applyBorder="1" applyAlignment="1">
      <alignment vertical="center"/>
    </xf>
    <xf numFmtId="49" fontId="26" fillId="0" borderId="0" xfId="0" applyNumberFormat="1" applyFont="1" applyAlignment="1">
      <alignment vertical="center"/>
    </xf>
    <xf numFmtId="0" fontId="26" fillId="0" borderId="6" xfId="0" applyFont="1" applyBorder="1" applyAlignment="1">
      <alignment vertical="center"/>
    </xf>
    <xf numFmtId="49" fontId="26" fillId="0" borderId="6" xfId="0" applyNumberFormat="1" applyFont="1" applyBorder="1" applyAlignment="1">
      <alignment vertical="center"/>
    </xf>
    <xf numFmtId="0" fontId="26" fillId="0" borderId="4" xfId="0" applyFont="1" applyBorder="1" applyAlignment="1">
      <alignment vertical="center"/>
    </xf>
    <xf numFmtId="0" fontId="33" fillId="0" borderId="4" xfId="0" applyFont="1" applyBorder="1" applyAlignment="1">
      <alignment horizontal="center" vertical="center"/>
    </xf>
    <xf numFmtId="0" fontId="33" fillId="0" borderId="0" xfId="0" applyFont="1" applyAlignment="1">
      <alignment vertical="center"/>
    </xf>
    <xf numFmtId="0" fontId="33" fillId="0" borderId="2" xfId="0" applyFont="1" applyBorder="1" applyAlignment="1">
      <alignment horizontal="center" vertical="center"/>
    </xf>
    <xf numFmtId="0" fontId="23" fillId="4" borderId="6" xfId="0" applyFont="1" applyFill="1" applyBorder="1" applyAlignment="1">
      <alignment vertical="center"/>
    </xf>
    <xf numFmtId="49" fontId="26" fillId="0" borderId="4" xfId="0" applyNumberFormat="1" applyFont="1" applyBorder="1" applyAlignment="1">
      <alignment vertical="center"/>
    </xf>
    <xf numFmtId="0" fontId="35" fillId="0" borderId="0" xfId="0" applyFont="1" applyAlignment="1">
      <alignment vertical="center"/>
    </xf>
    <xf numFmtId="0" fontId="23" fillId="4" borderId="2" xfId="0" applyFont="1" applyFill="1" applyBorder="1" applyAlignment="1">
      <alignment vertical="center"/>
    </xf>
    <xf numFmtId="0" fontId="23" fillId="4" borderId="4" xfId="0" applyFont="1" applyFill="1" applyBorder="1" applyAlignment="1">
      <alignment vertical="center"/>
    </xf>
    <xf numFmtId="0" fontId="43" fillId="4" borderId="0" xfId="0" applyFont="1" applyFill="1" applyAlignment="1">
      <alignment horizontal="right" vertical="center"/>
    </xf>
    <xf numFmtId="0" fontId="24" fillId="0" borderId="0" xfId="0" applyFont="1" applyAlignment="1">
      <alignment vertical="center"/>
    </xf>
    <xf numFmtId="0" fontId="26" fillId="0" borderId="4" xfId="0" applyFont="1" applyBorder="1" applyAlignment="1">
      <alignment horizontal="right" vertical="center"/>
    </xf>
    <xf numFmtId="0" fontId="27" fillId="5" borderId="0" xfId="0" applyFont="1" applyFill="1" applyAlignment="1">
      <alignment horizontal="right" vertical="center"/>
    </xf>
    <xf numFmtId="49" fontId="8" fillId="4" borderId="0" xfId="0" applyNumberFormat="1" applyFont="1" applyFill="1" applyAlignment="1">
      <alignment vertical="center"/>
    </xf>
    <xf numFmtId="49" fontId="36" fillId="4"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12" fillId="2" borderId="9" xfId="0" applyNumberFormat="1" applyFont="1" applyFill="1" applyBorder="1" applyAlignment="1">
      <alignment horizontal="centerContinuous" vertical="center"/>
    </xf>
    <xf numFmtId="49" fontId="12" fillId="2" borderId="11" xfId="0" applyNumberFormat="1" applyFont="1" applyFill="1" applyBorder="1" applyAlignment="1">
      <alignment horizontal="centerContinuous" vertical="center"/>
    </xf>
    <xf numFmtId="49" fontId="17" fillId="4" borderId="0" xfId="0" applyNumberFormat="1" applyFont="1" applyFill="1" applyAlignment="1">
      <alignment horizontal="center" vertical="center"/>
    </xf>
    <xf numFmtId="49" fontId="17" fillId="4" borderId="6" xfId="0" applyNumberFormat="1" applyFont="1" applyFill="1" applyBorder="1" applyAlignment="1">
      <alignment vertical="center"/>
    </xf>
    <xf numFmtId="49" fontId="31" fillId="0" borderId="0" xfId="0" applyNumberFormat="1" applyFont="1" applyAlignment="1">
      <alignment horizontal="center" vertical="center"/>
    </xf>
    <xf numFmtId="0" fontId="17" fillId="0" borderId="2" xfId="0" applyFont="1" applyBorder="1" applyAlignment="1">
      <alignment vertical="center"/>
    </xf>
    <xf numFmtId="49" fontId="17" fillId="4" borderId="2" xfId="0" applyNumberFormat="1" applyFont="1" applyFill="1" applyBorder="1" applyAlignment="1">
      <alignment horizontal="center" vertical="center"/>
    </xf>
    <xf numFmtId="49" fontId="17" fillId="4" borderId="4" xfId="0" applyNumberFormat="1" applyFont="1" applyFill="1" applyBorder="1" applyAlignment="1">
      <alignment vertical="center"/>
    </xf>
    <xf numFmtId="49" fontId="31" fillId="0" borderId="2" xfId="0" applyNumberFormat="1" applyFont="1" applyBorder="1" applyAlignment="1">
      <alignment horizontal="center" vertical="center"/>
    </xf>
    <xf numFmtId="0" fontId="27" fillId="5" borderId="4" xfId="0" applyFont="1" applyFill="1" applyBorder="1" applyAlignment="1">
      <alignment horizontal="right" vertical="center"/>
    </xf>
    <xf numFmtId="49" fontId="26" fillId="0" borderId="14" xfId="0" applyNumberFormat="1" applyFont="1" applyBorder="1" applyAlignment="1">
      <alignment vertical="center"/>
    </xf>
    <xf numFmtId="49" fontId="26" fillId="0" borderId="0" xfId="0" applyNumberFormat="1" applyFont="1" applyBorder="1" applyAlignment="1">
      <alignment vertical="center"/>
    </xf>
    <xf numFmtId="0" fontId="26" fillId="0" borderId="0" xfId="0" applyFont="1" applyBorder="1" applyAlignment="1">
      <alignment vertical="center"/>
    </xf>
    <xf numFmtId="49" fontId="21" fillId="4" borderId="0" xfId="0" applyNumberFormat="1" applyFont="1" applyFill="1" applyAlignment="1">
      <alignment horizontal="left" vertical="center"/>
    </xf>
    <xf numFmtId="49" fontId="28" fillId="4" borderId="0" xfId="0" applyNumberFormat="1" applyFont="1" applyFill="1" applyAlignment="1">
      <alignment vertical="center"/>
    </xf>
    <xf numFmtId="49" fontId="24" fillId="4" borderId="0" xfId="0" applyNumberFormat="1" applyFont="1" applyFill="1" applyAlignment="1">
      <alignment horizontal="right" vertical="center"/>
    </xf>
    <xf numFmtId="14" fontId="14" fillId="0" borderId="1" xfId="0" applyNumberFormat="1" applyFont="1" applyBorder="1" applyAlignment="1">
      <alignment horizontal="left" vertical="center"/>
    </xf>
    <xf numFmtId="14" fontId="14" fillId="0" borderId="1" xfId="2" applyNumberFormat="1" applyFont="1" applyBorder="1" applyAlignment="1">
      <alignment horizontal="left" vertical="center"/>
    </xf>
  </cellXfs>
  <cellStyles count="3">
    <cellStyle name="Currency" xfId="1" builtinId="4"/>
    <cellStyle name="Normal" xfId="0" builtinId="0"/>
    <cellStyle name="Normal 2" xfId="2"/>
  </cellStyles>
  <dxfs count="7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4</xdr:col>
      <xdr:colOff>679174</xdr:colOff>
      <xdr:row>0</xdr:row>
      <xdr:rowOff>0</xdr:rowOff>
    </xdr:from>
    <xdr:to>
      <xdr:col>7</xdr:col>
      <xdr:colOff>182217</xdr:colOff>
      <xdr:row>2</xdr:row>
      <xdr:rowOff>16566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17399" y="0"/>
          <a:ext cx="1046093" cy="4547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91107</xdr:colOff>
      <xdr:row>0</xdr:row>
      <xdr:rowOff>0</xdr:rowOff>
    </xdr:from>
    <xdr:to>
      <xdr:col>17</xdr:col>
      <xdr:colOff>1</xdr:colOff>
      <xdr:row>2</xdr:row>
      <xdr:rowOff>24848</xdr:rowOff>
    </xdr:to>
    <xdr:grpSp>
      <xdr:nvGrpSpPr>
        <xdr:cNvPr id="5" name="Group 11"/>
        <xdr:cNvGrpSpPr>
          <a:grpSpLocks/>
        </xdr:cNvGrpSpPr>
      </xdr:nvGrpSpPr>
      <xdr:grpSpPr bwMode="auto">
        <a:xfrm>
          <a:off x="5541064" y="0"/>
          <a:ext cx="853111" cy="463826"/>
          <a:chOff x="1701" y="1384"/>
          <a:chExt cx="4320" cy="1288"/>
        </a:xfrm>
      </xdr:grpSpPr>
      <xdr:sp macro="" textlink="">
        <xdr:nvSpPr>
          <xdr:cNvPr id="6"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14</xdr:col>
      <xdr:colOff>94420</xdr:colOff>
      <xdr:row>0</xdr:row>
      <xdr:rowOff>0</xdr:rowOff>
    </xdr:from>
    <xdr:to>
      <xdr:col>17</xdr:col>
      <xdr:colOff>3314</xdr:colOff>
      <xdr:row>2</xdr:row>
      <xdr:rowOff>24848</xdr:rowOff>
    </xdr:to>
    <xdr:grpSp>
      <xdr:nvGrpSpPr>
        <xdr:cNvPr id="8" name="Group 11"/>
        <xdr:cNvGrpSpPr>
          <a:grpSpLocks/>
        </xdr:cNvGrpSpPr>
      </xdr:nvGrpSpPr>
      <xdr:grpSpPr bwMode="auto">
        <a:xfrm>
          <a:off x="5544377" y="0"/>
          <a:ext cx="853111" cy="463826"/>
          <a:chOff x="1701" y="1384"/>
          <a:chExt cx="4320" cy="1288"/>
        </a:xfrm>
      </xdr:grpSpPr>
      <xdr:sp macro="" textlink="">
        <xdr:nvSpPr>
          <xdr:cNvPr id="9"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10"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561975</xdr:colOff>
      <xdr:row>0</xdr:row>
      <xdr:rowOff>0</xdr:rowOff>
    </xdr:from>
    <xdr:to>
      <xdr:col>18</xdr:col>
      <xdr:colOff>38100</xdr:colOff>
      <xdr:row>2</xdr:row>
      <xdr:rowOff>114300</xdr:rowOff>
    </xdr:to>
    <xdr:grpSp>
      <xdr:nvGrpSpPr>
        <xdr:cNvPr id="4" name="Group 11"/>
        <xdr:cNvGrpSpPr>
          <a:grpSpLocks/>
        </xdr:cNvGrpSpPr>
      </xdr:nvGrpSpPr>
      <xdr:grpSpPr bwMode="auto">
        <a:xfrm>
          <a:off x="5305425" y="0"/>
          <a:ext cx="1133475" cy="552450"/>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000000"/>
                </a:solidFill>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13</xdr:col>
      <xdr:colOff>200025</xdr:colOff>
      <xdr:row>6</xdr:row>
      <xdr:rowOff>9525</xdr:rowOff>
    </xdr:from>
    <xdr:to>
      <xdr:col>20</xdr:col>
      <xdr:colOff>381000</xdr:colOff>
      <xdr:row>10</xdr:row>
      <xdr:rowOff>85725</xdr:rowOff>
    </xdr:to>
    <xdr:grpSp>
      <xdr:nvGrpSpPr>
        <xdr:cNvPr id="7" name="Group 11"/>
        <xdr:cNvGrpSpPr>
          <a:grpSpLocks/>
        </xdr:cNvGrpSpPr>
      </xdr:nvGrpSpPr>
      <xdr:grpSpPr bwMode="auto">
        <a:xfrm>
          <a:off x="4943475" y="895350"/>
          <a:ext cx="2419350" cy="552450"/>
          <a:chOff x="1701" y="1384"/>
          <a:chExt cx="4320" cy="1288"/>
        </a:xfrm>
      </xdr:grpSpPr>
      <xdr:sp macro="" textlink="">
        <xdr:nvSpPr>
          <xdr:cNvPr id="8"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twoCellAnchor editAs="oneCell">
    <xdr:from>
      <xdr:col>1</xdr:col>
      <xdr:colOff>9525</xdr:colOff>
      <xdr:row>0</xdr:row>
      <xdr:rowOff>123825</xdr:rowOff>
    </xdr:from>
    <xdr:to>
      <xdr:col>7</xdr:col>
      <xdr:colOff>238126</xdr:colOff>
      <xdr:row>2</xdr:row>
      <xdr:rowOff>38101</xdr:rowOff>
    </xdr:to>
    <xdr:pic>
      <xdr:nvPicPr>
        <xdr:cNvPr id="9" name="Picture 8" descr="E:\TATT\Tournaments\ITF Tri\2016\Bmobile Logo.png"/>
        <xdr:cNvPicPr/>
      </xdr:nvPicPr>
      <xdr:blipFill rotWithShape="1">
        <a:blip xmlns:r="http://schemas.openxmlformats.org/officeDocument/2006/relationships" r:embed="rId2"/>
        <a:srcRect/>
        <a:stretch/>
      </xdr:blipFill>
      <xdr:spPr bwMode="auto">
        <a:xfrm>
          <a:off x="228600" y="123825"/>
          <a:ext cx="2590801" cy="3524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66675</xdr:rowOff>
    </xdr:from>
    <xdr:to>
      <xdr:col>5</xdr:col>
      <xdr:colOff>304800</xdr:colOff>
      <xdr:row>1</xdr:row>
      <xdr:rowOff>122169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057525" y="66675"/>
          <a:ext cx="2581275" cy="5507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114301</xdr:colOff>
      <xdr:row>0</xdr:row>
      <xdr:rowOff>38100</xdr:rowOff>
    </xdr:from>
    <xdr:to>
      <xdr:col>17</xdr:col>
      <xdr:colOff>367337</xdr:colOff>
      <xdr:row>1</xdr:row>
      <xdr:rowOff>85724</xdr:rowOff>
    </xdr:to>
    <xdr:grpSp>
      <xdr:nvGrpSpPr>
        <xdr:cNvPr id="4" name="Group 11"/>
        <xdr:cNvGrpSpPr>
          <a:grpSpLocks/>
        </xdr:cNvGrpSpPr>
      </xdr:nvGrpSpPr>
      <xdr:grpSpPr bwMode="auto">
        <a:xfrm>
          <a:off x="9629776" y="38100"/>
          <a:ext cx="1367461" cy="542924"/>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6"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0</xdr:row>
      <xdr:rowOff>28575</xdr:rowOff>
    </xdr:from>
    <xdr:to>
      <xdr:col>15</xdr:col>
      <xdr:colOff>590550</xdr:colOff>
      <xdr:row>1</xdr:row>
      <xdr:rowOff>123825</xdr:rowOff>
    </xdr:to>
    <xdr:grpSp>
      <xdr:nvGrpSpPr>
        <xdr:cNvPr id="4" name="Group 11"/>
        <xdr:cNvGrpSpPr>
          <a:grpSpLocks/>
        </xdr:cNvGrpSpPr>
      </xdr:nvGrpSpPr>
      <xdr:grpSpPr bwMode="auto">
        <a:xfrm>
          <a:off x="5469007" y="28575"/>
          <a:ext cx="687456" cy="368576"/>
          <a:chOff x="1701" y="1384"/>
          <a:chExt cx="4320" cy="1288"/>
        </a:xfrm>
      </xdr:grpSpPr>
      <xdr:sp macro="" textlink="">
        <xdr:nvSpPr>
          <xdr:cNvPr id="5" name="Rectangle 2"/>
          <xdr:cNvSpPr>
            <a:spLocks noChangeArrowheads="1"/>
          </xdr:cNvSpPr>
        </xdr:nvSpPr>
        <xdr:spPr bwMode="auto">
          <a:xfrm>
            <a:off x="1701" y="1384"/>
            <a:ext cx="120"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238125</xdr:colOff>
      <xdr:row>0</xdr:row>
      <xdr:rowOff>57150</xdr:rowOff>
    </xdr:from>
    <xdr:to>
      <xdr:col>9</xdr:col>
      <xdr:colOff>0</xdr:colOff>
      <xdr:row>1</xdr:row>
      <xdr:rowOff>95250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05050" y="5715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95250</xdr:colOff>
      <xdr:row>0</xdr:row>
      <xdr:rowOff>0</xdr:rowOff>
    </xdr:from>
    <xdr:to>
      <xdr:col>18</xdr:col>
      <xdr:colOff>47625</xdr:colOff>
      <xdr:row>2</xdr:row>
      <xdr:rowOff>9525</xdr:rowOff>
    </xdr:to>
    <xdr:grpSp>
      <xdr:nvGrpSpPr>
        <xdr:cNvPr id="4" name="Group 11"/>
        <xdr:cNvGrpSpPr>
          <a:grpSpLocks/>
        </xdr:cNvGrpSpPr>
      </xdr:nvGrpSpPr>
      <xdr:grpSpPr bwMode="auto">
        <a:xfrm>
          <a:off x="5553075" y="0"/>
          <a:ext cx="895350" cy="447675"/>
          <a:chOff x="1701" y="1384"/>
          <a:chExt cx="4320" cy="1288"/>
        </a:xfrm>
      </xdr:grpSpPr>
      <xdr:sp macro="" textlink="">
        <xdr:nvSpPr>
          <xdr:cNvPr id="5" name="Rectangle 2"/>
          <xdr:cNvSpPr>
            <a:spLocks noChangeArrowheads="1"/>
          </xdr:cNvSpPr>
        </xdr:nvSpPr>
        <xdr:spPr bwMode="auto">
          <a:xfrm>
            <a:off x="1701" y="1384"/>
            <a:ext cx="138" cy="3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171450</xdr:colOff>
      <xdr:row>0</xdr:row>
      <xdr:rowOff>0</xdr:rowOff>
    </xdr:from>
    <xdr:to>
      <xdr:col>8</xdr:col>
      <xdr:colOff>95250</xdr:colOff>
      <xdr:row>1</xdr:row>
      <xdr:rowOff>133350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38375" y="0"/>
          <a:ext cx="828675"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0</xdr:row>
      <xdr:rowOff>9525</xdr:rowOff>
    </xdr:from>
    <xdr:to>
      <xdr:col>16</xdr:col>
      <xdr:colOff>76200</xdr:colOff>
      <xdr:row>1</xdr:row>
      <xdr:rowOff>133350</xdr:rowOff>
    </xdr:to>
    <xdr:grpSp>
      <xdr:nvGrpSpPr>
        <xdr:cNvPr id="4" name="Group 11"/>
        <xdr:cNvGrpSpPr>
          <a:grpSpLocks/>
        </xdr:cNvGrpSpPr>
      </xdr:nvGrpSpPr>
      <xdr:grpSpPr bwMode="auto">
        <a:xfrm>
          <a:off x="5495925" y="9525"/>
          <a:ext cx="866775" cy="400050"/>
          <a:chOff x="1701" y="1384"/>
          <a:chExt cx="4320" cy="1288"/>
        </a:xfrm>
      </xdr:grpSpPr>
      <xdr:sp macro="" textlink="">
        <xdr:nvSpPr>
          <xdr:cNvPr id="5" name="Rectangle 2"/>
          <xdr:cNvSpPr>
            <a:spLocks noChangeArrowheads="1"/>
          </xdr:cNvSpPr>
        </xdr:nvSpPr>
        <xdr:spPr bwMode="auto">
          <a:xfrm>
            <a:off x="1701" y="1384"/>
            <a:ext cx="142" cy="33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247650</xdr:colOff>
      <xdr:row>0</xdr:row>
      <xdr:rowOff>76200</xdr:rowOff>
    </xdr:from>
    <xdr:to>
      <xdr:col>9</xdr:col>
      <xdr:colOff>9525</xdr:colOff>
      <xdr:row>1</xdr:row>
      <xdr:rowOff>114300</xdr:rowOff>
    </xdr:to>
    <xdr:pic>
      <xdr:nvPicPr>
        <xdr:cNvPr id="7" name="Picture 15"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14575" y="7620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0</xdr:row>
      <xdr:rowOff>0</xdr:rowOff>
    </xdr:from>
    <xdr:to>
      <xdr:col>18</xdr:col>
      <xdr:colOff>123825</xdr:colOff>
      <xdr:row>1</xdr:row>
      <xdr:rowOff>190500</xdr:rowOff>
    </xdr:to>
    <xdr:grpSp>
      <xdr:nvGrpSpPr>
        <xdr:cNvPr id="4" name="Group 11"/>
        <xdr:cNvGrpSpPr>
          <a:grpSpLocks/>
        </xdr:cNvGrpSpPr>
      </xdr:nvGrpSpPr>
      <xdr:grpSpPr bwMode="auto">
        <a:xfrm>
          <a:off x="5469007" y="0"/>
          <a:ext cx="1048992" cy="463826"/>
          <a:chOff x="1701" y="1384"/>
          <a:chExt cx="4320" cy="1288"/>
        </a:xfrm>
      </xdr:grpSpPr>
      <xdr:sp macro="" textlink="">
        <xdr:nvSpPr>
          <xdr:cNvPr id="5" name="Rectangle 2"/>
          <xdr:cNvSpPr>
            <a:spLocks noChangeArrowheads="1"/>
          </xdr:cNvSpPr>
        </xdr:nvSpPr>
        <xdr:spPr bwMode="auto">
          <a:xfrm>
            <a:off x="1701" y="1384"/>
            <a:ext cx="157" cy="3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200025</xdr:colOff>
      <xdr:row>0</xdr:row>
      <xdr:rowOff>0</xdr:rowOff>
    </xdr:from>
    <xdr:to>
      <xdr:col>8</xdr:col>
      <xdr:colOff>85725</xdr:colOff>
      <xdr:row>2</xdr:row>
      <xdr:rowOff>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66950" y="0"/>
          <a:ext cx="790575"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IXED%20DOUBLES%20%20NATIONAL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mille\Downloads\BLINK-B%20MOBILE%20NATIONALS%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Men Si Main Draw Sign-in sheet"/>
      <sheetName val="LadiesSi Main Draw Sign-in she "/>
      <sheetName val="Vets  Si Main Draw Prep"/>
      <sheetName val="Vets Si Main"/>
      <sheetName val="VETS Si Main 24&amp;32"/>
      <sheetName val="SEN Vet  Si Main Draw Prep"/>
      <sheetName val="SEN Vet Si Main 16"/>
      <sheetName val="Men Si Qual Draw Prep"/>
      <sheetName val="Boys Si Qual 24&gt;2"/>
      <sheetName val="Ladies Si Qual Draw Prep"/>
      <sheetName val="Girls Si Qual 32&gt;8"/>
      <sheetName val="Men Do Sign-in sheet"/>
      <sheetName val="Ladies' Do Sign-in sheet "/>
      <sheetName val="Vets Do Main Draw Prep"/>
      <sheetName val="LADIES DO MAIN"/>
      <sheetName val="Mix Do Main Draw Prep"/>
      <sheetName val="MIXED Do MAIN 16"/>
      <sheetName val="Plr List for OofP"/>
      <sheetName val="OofP 4 cts"/>
      <sheetName val="OofP list"/>
      <sheetName val="RofP list "/>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IXED DOUBLES  NATIONALS 2016"/>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ale Plr List"/>
      <sheetName val="Female Plr List"/>
      <sheetName val="Men  Si Main Draw Sign-in sheet"/>
      <sheetName val="Women Si Main Draw Sign-in she "/>
      <sheetName val="Men  Si Main Draw Prep"/>
      <sheetName val="Men Si Main 16"/>
      <sheetName val="Men  Si Main 24&amp;32"/>
      <sheetName val="Women  Si Main Draw Prep"/>
      <sheetName val="Women  Si Main 16"/>
      <sheetName val="Women Si Main 24&amp;32"/>
      <sheetName val="Men Si Qual Sign-in sheet"/>
      <sheetName val="Men  Si Qual Draw Prep"/>
      <sheetName val="Boys Si Qual 32&gt;8"/>
      <sheetName val="Women Si Qual Draw Prep"/>
      <sheetName val="Men  Do Sign-in sheet"/>
      <sheetName val="Women Do Sign-in sheet "/>
      <sheetName val="Men Do Main Draw Prep"/>
      <sheetName val="Men Do Main 16"/>
      <sheetName val="Men Do Main 24&amp;32"/>
      <sheetName val="Women Do Main Draw Prep"/>
      <sheetName val="Women Do Main 16"/>
      <sheetName val="Women  Do Main 24&amp;32"/>
      <sheetName val="Plr List for OofP"/>
      <sheetName val="OofP 4 cts"/>
      <sheetName val="Sat 4th"/>
      <sheetName val="Sun 5th"/>
      <sheetName val="Mon 6th"/>
      <sheetName val="Tues 7th"/>
      <sheetName val="Wed 8th"/>
      <sheetName val="Thurs 9th"/>
      <sheetName val="Fri 10th"/>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en  Si Qual 32&gt;8"/>
      <sheetName val="BLINK-B MOBILE NATIONALS 2016"/>
    </sheetNames>
    <definedNames>
      <definedName name="Jun_Hide_CU"/>
      <definedName name="Jun_Show_CU"/>
    </definedNames>
    <sheetDataSet>
      <sheetData sheetId="0" refreshError="1"/>
      <sheetData sheetId="1">
        <row r="6">
          <cell r="A6" t="str">
            <v>BLINK B- MOBILE</v>
          </cell>
        </row>
        <row r="8">
          <cell r="A8" t="str">
            <v>NATIONALS  OPEN</v>
          </cell>
        </row>
        <row r="10">
          <cell r="A10">
            <v>42522</v>
          </cell>
          <cell r="C10" t="str">
            <v>PORT OF  SPAIN</v>
          </cell>
          <cell r="D10" t="str">
            <v>ADULTS</v>
          </cell>
          <cell r="E10" t="str">
            <v>Chester Dalrymple</v>
          </cell>
        </row>
      </sheetData>
      <sheetData sheetId="2">
        <row r="21">
          <cell r="P21" t="str">
            <v>Umpire</v>
          </cell>
        </row>
        <row r="22">
          <cell r="P22" t="str">
            <v>R SORRILO</v>
          </cell>
        </row>
        <row r="23">
          <cell r="P23" t="str">
            <v>L CLARKE</v>
          </cell>
        </row>
        <row r="24">
          <cell r="P24" t="str">
            <v>V CHARLES</v>
          </cell>
        </row>
        <row r="25">
          <cell r="P25" t="str">
            <v>H PASCALL</v>
          </cell>
        </row>
        <row r="26">
          <cell r="P26" t="str">
            <v>T MC ALLISTER</v>
          </cell>
        </row>
        <row r="27">
          <cell r="P27" t="str">
            <v>E CHU FOR</v>
          </cell>
        </row>
        <row r="28">
          <cell r="P28" t="str">
            <v>R GIBBS</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R5">
            <v>16</v>
          </cell>
        </row>
        <row r="7">
          <cell r="A7">
            <v>1</v>
          </cell>
          <cell r="B7" t="str">
            <v>DUKE</v>
          </cell>
          <cell r="C7" t="str">
            <v>Akiel</v>
          </cell>
          <cell r="M7">
            <v>1</v>
          </cell>
          <cell r="Q7">
            <v>999</v>
          </cell>
          <cell r="R7">
            <v>1</v>
          </cell>
        </row>
        <row r="8">
          <cell r="A8">
            <v>2</v>
          </cell>
          <cell r="B8" t="str">
            <v>CHUNG</v>
          </cell>
          <cell r="C8" t="str">
            <v>Richard</v>
          </cell>
          <cell r="M8">
            <v>2</v>
          </cell>
          <cell r="Q8">
            <v>999</v>
          </cell>
          <cell r="R8">
            <v>2</v>
          </cell>
        </row>
        <row r="9">
          <cell r="A9">
            <v>3</v>
          </cell>
          <cell r="B9" t="str">
            <v>DE CAIRES</v>
          </cell>
          <cell r="C9" t="str">
            <v>Luke</v>
          </cell>
          <cell r="M9">
            <v>3</v>
          </cell>
          <cell r="Q9">
            <v>999</v>
          </cell>
          <cell r="R9">
            <v>3</v>
          </cell>
        </row>
        <row r="10">
          <cell r="A10">
            <v>4</v>
          </cell>
          <cell r="B10" t="str">
            <v>FONTENELLE</v>
          </cell>
          <cell r="C10" t="str">
            <v>Mc Colin</v>
          </cell>
          <cell r="M10">
            <v>4</v>
          </cell>
          <cell r="Q10">
            <v>999</v>
          </cell>
          <cell r="R10">
            <v>4</v>
          </cell>
        </row>
        <row r="11">
          <cell r="A11">
            <v>5</v>
          </cell>
          <cell r="B11" t="str">
            <v>MOHAMMED</v>
          </cell>
          <cell r="C11" t="str">
            <v>Nabeel</v>
          </cell>
          <cell r="M11">
            <v>5</v>
          </cell>
          <cell r="Q11">
            <v>999</v>
          </cell>
          <cell r="R11">
            <v>5</v>
          </cell>
        </row>
        <row r="12">
          <cell r="A12">
            <v>6</v>
          </cell>
          <cell r="B12" t="str">
            <v>LEWIS</v>
          </cell>
          <cell r="C12" t="str">
            <v>Javier</v>
          </cell>
          <cell r="M12">
            <v>6</v>
          </cell>
          <cell r="Q12">
            <v>999</v>
          </cell>
          <cell r="R12">
            <v>6</v>
          </cell>
        </row>
        <row r="13">
          <cell r="A13">
            <v>7</v>
          </cell>
          <cell r="B13" t="str">
            <v>ABRAHAM</v>
          </cell>
          <cell r="C13" t="str">
            <v>Joshua</v>
          </cell>
          <cell r="M13">
            <v>7</v>
          </cell>
          <cell r="Q13">
            <v>999</v>
          </cell>
          <cell r="R13">
            <v>7</v>
          </cell>
        </row>
        <row r="14">
          <cell r="A14">
            <v>8</v>
          </cell>
          <cell r="B14" t="str">
            <v>WARD</v>
          </cell>
          <cell r="C14" t="str">
            <v>Jerome</v>
          </cell>
          <cell r="M14">
            <v>8</v>
          </cell>
          <cell r="Q14">
            <v>999</v>
          </cell>
          <cell r="R14">
            <v>8</v>
          </cell>
        </row>
        <row r="15">
          <cell r="A15">
            <v>9</v>
          </cell>
          <cell r="B15" t="str">
            <v>ROBINSON</v>
          </cell>
          <cell r="C15" t="str">
            <v>Gian Luc</v>
          </cell>
          <cell r="M15">
            <v>999</v>
          </cell>
          <cell r="Q15">
            <v>999</v>
          </cell>
        </row>
        <row r="16">
          <cell r="A16">
            <v>10</v>
          </cell>
          <cell r="B16" t="str">
            <v>MOONASAR</v>
          </cell>
          <cell r="C16" t="str">
            <v>Keshan</v>
          </cell>
          <cell r="M16">
            <v>999</v>
          </cell>
          <cell r="Q16">
            <v>999</v>
          </cell>
        </row>
        <row r="17">
          <cell r="A17">
            <v>11</v>
          </cell>
          <cell r="B17" t="str">
            <v>PATRICK</v>
          </cell>
          <cell r="C17" t="str">
            <v>Nkrumah</v>
          </cell>
          <cell r="M17">
            <v>999</v>
          </cell>
          <cell r="Q17">
            <v>999</v>
          </cell>
        </row>
        <row r="18">
          <cell r="A18">
            <v>12</v>
          </cell>
          <cell r="B18" t="str">
            <v>GRAZETTE</v>
          </cell>
          <cell r="C18" t="str">
            <v>Ivor</v>
          </cell>
          <cell r="M18">
            <v>999</v>
          </cell>
          <cell r="Q18">
            <v>999</v>
          </cell>
        </row>
        <row r="19">
          <cell r="A19">
            <v>13</v>
          </cell>
          <cell r="B19" t="str">
            <v>THOMAS</v>
          </cell>
          <cell r="C19" t="str">
            <v>Ryan</v>
          </cell>
          <cell r="M19">
            <v>999</v>
          </cell>
          <cell r="Q19">
            <v>999</v>
          </cell>
        </row>
        <row r="20">
          <cell r="A20">
            <v>14</v>
          </cell>
          <cell r="B20" t="str">
            <v>ROBINSON</v>
          </cell>
          <cell r="C20" t="str">
            <v>Ronald</v>
          </cell>
          <cell r="M20">
            <v>999</v>
          </cell>
          <cell r="Q20">
            <v>999</v>
          </cell>
        </row>
        <row r="21">
          <cell r="A21">
            <v>15</v>
          </cell>
          <cell r="B21" t="str">
            <v>HACKSHAW</v>
          </cell>
          <cell r="C21" t="str">
            <v>Ross</v>
          </cell>
          <cell r="M21">
            <v>999</v>
          </cell>
          <cell r="Q21">
            <v>999</v>
          </cell>
        </row>
        <row r="22">
          <cell r="A22">
            <v>16</v>
          </cell>
          <cell r="B22" t="str">
            <v>HACKSHAW</v>
          </cell>
          <cell r="C22" t="str">
            <v>Scott</v>
          </cell>
          <cell r="M22">
            <v>999</v>
          </cell>
          <cell r="Q22">
            <v>999</v>
          </cell>
        </row>
        <row r="23">
          <cell r="A23">
            <v>17</v>
          </cell>
          <cell r="B23" t="str">
            <v>ANDREWS</v>
          </cell>
          <cell r="C23" t="str">
            <v>Che</v>
          </cell>
          <cell r="M23">
            <v>999</v>
          </cell>
          <cell r="Q23">
            <v>999</v>
          </cell>
        </row>
        <row r="24">
          <cell r="A24">
            <v>18</v>
          </cell>
          <cell r="B24" t="str">
            <v>DENOON</v>
          </cell>
          <cell r="C24" t="str">
            <v>Dunstan</v>
          </cell>
          <cell r="M24">
            <v>999</v>
          </cell>
          <cell r="Q24">
            <v>999</v>
          </cell>
        </row>
        <row r="25">
          <cell r="A25">
            <v>19</v>
          </cell>
          <cell r="B25" t="str">
            <v>TRIM</v>
          </cell>
          <cell r="C25" t="str">
            <v>Kyrel</v>
          </cell>
          <cell r="M25">
            <v>999</v>
          </cell>
          <cell r="Q25">
            <v>999</v>
          </cell>
        </row>
        <row r="26">
          <cell r="A26">
            <v>20</v>
          </cell>
          <cell r="B26" t="str">
            <v>VALENTINE</v>
          </cell>
          <cell r="C26" t="str">
            <v>Krystan</v>
          </cell>
          <cell r="M26">
            <v>999</v>
          </cell>
          <cell r="Q26">
            <v>999</v>
          </cell>
        </row>
        <row r="27">
          <cell r="A27">
            <v>21</v>
          </cell>
          <cell r="B27" t="str">
            <v>TOM</v>
          </cell>
          <cell r="C27" t="str">
            <v>Brandon</v>
          </cell>
          <cell r="M27">
            <v>999</v>
          </cell>
          <cell r="Q27">
            <v>999</v>
          </cell>
        </row>
        <row r="28">
          <cell r="A28">
            <v>22</v>
          </cell>
          <cell r="B28" t="str">
            <v>GREGOIRE</v>
          </cell>
          <cell r="C28" t="str">
            <v>Brandon</v>
          </cell>
          <cell r="M28">
            <v>999</v>
          </cell>
          <cell r="Q28">
            <v>999</v>
          </cell>
        </row>
        <row r="29">
          <cell r="A29">
            <v>23</v>
          </cell>
          <cell r="B29" t="str">
            <v>WEST</v>
          </cell>
          <cell r="C29" t="str">
            <v>Samuel</v>
          </cell>
          <cell r="M29">
            <v>999</v>
          </cell>
          <cell r="Q29">
            <v>999</v>
          </cell>
        </row>
        <row r="30">
          <cell r="A30">
            <v>24</v>
          </cell>
          <cell r="B30" t="str">
            <v xml:space="preserve">JAMES </v>
          </cell>
          <cell r="C30" t="str">
            <v>Kobe</v>
          </cell>
          <cell r="M30">
            <v>999</v>
          </cell>
          <cell r="Q30">
            <v>999</v>
          </cell>
        </row>
        <row r="31">
          <cell r="A31">
            <v>25</v>
          </cell>
          <cell r="B31" t="str">
            <v>BYE</v>
          </cell>
          <cell r="M31">
            <v>999</v>
          </cell>
          <cell r="Q31">
            <v>999</v>
          </cell>
        </row>
        <row r="32">
          <cell r="A32">
            <v>26</v>
          </cell>
          <cell r="B32" t="str">
            <v>LAQUIS</v>
          </cell>
          <cell r="C32" t="str">
            <v>Edward</v>
          </cell>
          <cell r="M32" t="str">
            <v>Q</v>
          </cell>
          <cell r="Q32">
            <v>999</v>
          </cell>
          <cell r="R32" t="str">
            <v>Q</v>
          </cell>
        </row>
        <row r="33">
          <cell r="A33">
            <v>27</v>
          </cell>
          <cell r="B33" t="str">
            <v>MUKERJI</v>
          </cell>
          <cell r="C33" t="str">
            <v>Jordan</v>
          </cell>
          <cell r="M33" t="str">
            <v>Q</v>
          </cell>
          <cell r="Q33">
            <v>999</v>
          </cell>
          <cell r="R33" t="str">
            <v>Q</v>
          </cell>
        </row>
        <row r="34">
          <cell r="A34">
            <v>28</v>
          </cell>
          <cell r="B34" t="str">
            <v>BRUCE</v>
          </cell>
          <cell r="C34" t="str">
            <v>Brendon</v>
          </cell>
          <cell r="M34" t="str">
            <v>Q</v>
          </cell>
          <cell r="Q34">
            <v>999</v>
          </cell>
          <cell r="R34" t="str">
            <v>Q</v>
          </cell>
        </row>
        <row r="35">
          <cell r="A35">
            <v>29</v>
          </cell>
          <cell r="B35" t="str">
            <v>RAMKISSOON</v>
          </cell>
          <cell r="C35" t="str">
            <v>Adam</v>
          </cell>
          <cell r="M35" t="str">
            <v>Q</v>
          </cell>
          <cell r="Q35">
            <v>999</v>
          </cell>
          <cell r="R35" t="str">
            <v>Q</v>
          </cell>
        </row>
        <row r="36">
          <cell r="A36">
            <v>30</v>
          </cell>
          <cell r="B36" t="str">
            <v>CHAN</v>
          </cell>
          <cell r="C36" t="str">
            <v>Aaron</v>
          </cell>
          <cell r="M36" t="str">
            <v>Q</v>
          </cell>
          <cell r="Q36">
            <v>999</v>
          </cell>
          <cell r="R36" t="str">
            <v>Q</v>
          </cell>
        </row>
        <row r="37">
          <cell r="A37">
            <v>31</v>
          </cell>
          <cell r="B37" t="str">
            <v>JEARY</v>
          </cell>
          <cell r="C37" t="str">
            <v>Ethan</v>
          </cell>
          <cell r="M37" t="str">
            <v>Q</v>
          </cell>
          <cell r="Q37">
            <v>999</v>
          </cell>
          <cell r="R37" t="str">
            <v>Q</v>
          </cell>
        </row>
        <row r="38">
          <cell r="A38">
            <v>32</v>
          </cell>
          <cell r="B38" t="str">
            <v>GARSEE</v>
          </cell>
          <cell r="C38" t="str">
            <v>Jameel</v>
          </cell>
          <cell r="M38" t="str">
            <v>Q</v>
          </cell>
          <cell r="Q38">
            <v>999</v>
          </cell>
          <cell r="R38" t="str">
            <v>Q</v>
          </cell>
        </row>
        <row r="39">
          <cell r="A39">
            <v>33</v>
          </cell>
          <cell r="B39" t="str">
            <v>YOUSEFF</v>
          </cell>
          <cell r="C39" t="str">
            <v>Farid</v>
          </cell>
          <cell r="M39" t="str">
            <v>Q</v>
          </cell>
          <cell r="Q39">
            <v>999</v>
          </cell>
          <cell r="R39" t="str">
            <v>Q</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refreshError="1"/>
      <sheetData sheetId="14"/>
      <sheetData sheetId="15" refreshError="1"/>
      <sheetData sheetId="16" refreshError="1"/>
      <sheetData sheetId="17" refreshError="1"/>
      <sheetData sheetId="18" refreshError="1"/>
      <sheetData sheetId="19">
        <row r="5">
          <cell r="R5">
            <v>8</v>
          </cell>
        </row>
        <row r="7">
          <cell r="A7">
            <v>1</v>
          </cell>
          <cell r="B7" t="str">
            <v>LAQUIS</v>
          </cell>
          <cell r="C7" t="str">
            <v>Edward</v>
          </cell>
          <cell r="M7">
            <v>1</v>
          </cell>
          <cell r="P7">
            <v>0</v>
          </cell>
          <cell r="Q7">
            <v>999</v>
          </cell>
          <cell r="R7">
            <v>1</v>
          </cell>
        </row>
        <row r="8">
          <cell r="A8">
            <v>2</v>
          </cell>
          <cell r="B8" t="str">
            <v>MUKERJI</v>
          </cell>
          <cell r="C8" t="str">
            <v>Jordan</v>
          </cell>
          <cell r="M8">
            <v>2</v>
          </cell>
          <cell r="P8">
            <v>0</v>
          </cell>
          <cell r="Q8">
            <v>999</v>
          </cell>
          <cell r="R8">
            <v>2</v>
          </cell>
        </row>
        <row r="9">
          <cell r="A9">
            <v>3</v>
          </cell>
          <cell r="B9" t="str">
            <v>BRUCE</v>
          </cell>
          <cell r="C9" t="str">
            <v>Brendon</v>
          </cell>
          <cell r="M9">
            <v>3</v>
          </cell>
          <cell r="P9">
            <v>0</v>
          </cell>
          <cell r="Q9">
            <v>999</v>
          </cell>
          <cell r="R9">
            <v>3</v>
          </cell>
        </row>
        <row r="10">
          <cell r="A10">
            <v>4</v>
          </cell>
          <cell r="B10" t="str">
            <v>RAMKISSON</v>
          </cell>
          <cell r="C10" t="str">
            <v>Adam</v>
          </cell>
          <cell r="M10">
            <v>4</v>
          </cell>
          <cell r="P10">
            <v>0</v>
          </cell>
          <cell r="Q10">
            <v>999</v>
          </cell>
          <cell r="R10">
            <v>4</v>
          </cell>
        </row>
        <row r="11">
          <cell r="A11">
            <v>5</v>
          </cell>
          <cell r="B11" t="str">
            <v>CHAN</v>
          </cell>
          <cell r="C11" t="str">
            <v>Aaron</v>
          </cell>
          <cell r="M11">
            <v>5</v>
          </cell>
          <cell r="P11">
            <v>0</v>
          </cell>
          <cell r="Q11">
            <v>999</v>
          </cell>
          <cell r="R11">
            <v>5</v>
          </cell>
        </row>
        <row r="12">
          <cell r="A12">
            <v>6</v>
          </cell>
          <cell r="B12" t="str">
            <v>JEARY`</v>
          </cell>
          <cell r="C12" t="str">
            <v>Ethan</v>
          </cell>
          <cell r="M12">
            <v>6</v>
          </cell>
          <cell r="P12">
            <v>0</v>
          </cell>
          <cell r="Q12">
            <v>999</v>
          </cell>
          <cell r="R12">
            <v>6</v>
          </cell>
        </row>
        <row r="13">
          <cell r="A13">
            <v>7</v>
          </cell>
          <cell r="B13" t="str">
            <v>GARSEE</v>
          </cell>
          <cell r="C13" t="str">
            <v>Jameel</v>
          </cell>
          <cell r="M13">
            <v>7</v>
          </cell>
          <cell r="P13">
            <v>0</v>
          </cell>
          <cell r="Q13">
            <v>999</v>
          </cell>
          <cell r="R13">
            <v>7</v>
          </cell>
        </row>
        <row r="14">
          <cell r="A14">
            <v>8</v>
          </cell>
          <cell r="B14" t="str">
            <v>YOUSEFF</v>
          </cell>
          <cell r="C14" t="str">
            <v>Farid</v>
          </cell>
          <cell r="M14">
            <v>8</v>
          </cell>
          <cell r="P14">
            <v>0</v>
          </cell>
          <cell r="Q14">
            <v>999</v>
          </cell>
          <cell r="R14">
            <v>8</v>
          </cell>
        </row>
        <row r="15">
          <cell r="A15">
            <v>9</v>
          </cell>
          <cell r="B15" t="str">
            <v>NWOKOLO</v>
          </cell>
          <cell r="C15" t="str">
            <v>Ebolum</v>
          </cell>
          <cell r="M15">
            <v>999</v>
          </cell>
          <cell r="P15">
            <v>0</v>
          </cell>
          <cell r="Q15">
            <v>999</v>
          </cell>
        </row>
        <row r="16">
          <cell r="A16">
            <v>10</v>
          </cell>
          <cell r="B16" t="str">
            <v>SIMON</v>
          </cell>
          <cell r="C16" t="str">
            <v>Everest</v>
          </cell>
          <cell r="M16">
            <v>999</v>
          </cell>
          <cell r="P16">
            <v>0</v>
          </cell>
          <cell r="Q16">
            <v>999</v>
          </cell>
        </row>
        <row r="17">
          <cell r="A17">
            <v>11</v>
          </cell>
          <cell r="B17" t="str">
            <v>SYLVESTER</v>
          </cell>
          <cell r="C17" t="str">
            <v>Levon</v>
          </cell>
          <cell r="M17">
            <v>999</v>
          </cell>
          <cell r="P17">
            <v>0</v>
          </cell>
          <cell r="Q17">
            <v>999</v>
          </cell>
        </row>
        <row r="18">
          <cell r="A18">
            <v>12</v>
          </cell>
          <cell r="B18" t="str">
            <v>KERRY</v>
          </cell>
          <cell r="C18" t="str">
            <v>Kyle</v>
          </cell>
          <cell r="M18">
            <v>999</v>
          </cell>
          <cell r="P18">
            <v>0</v>
          </cell>
          <cell r="Q18">
            <v>999</v>
          </cell>
        </row>
        <row r="19">
          <cell r="A19">
            <v>13</v>
          </cell>
          <cell r="B19" t="str">
            <v>PEMBERTON</v>
          </cell>
          <cell r="C19" t="str">
            <v>Michael</v>
          </cell>
          <cell r="M19">
            <v>999</v>
          </cell>
          <cell r="P19">
            <v>0</v>
          </cell>
          <cell r="Q19">
            <v>999</v>
          </cell>
        </row>
        <row r="20">
          <cell r="A20">
            <v>14</v>
          </cell>
          <cell r="B20" t="str">
            <v>WEST</v>
          </cell>
          <cell r="C20" t="str">
            <v>Michael</v>
          </cell>
          <cell r="M20">
            <v>999</v>
          </cell>
          <cell r="P20">
            <v>0</v>
          </cell>
          <cell r="Q20">
            <v>999</v>
          </cell>
        </row>
        <row r="21">
          <cell r="A21">
            <v>15</v>
          </cell>
          <cell r="B21" t="str">
            <v>WILKINSON</v>
          </cell>
          <cell r="C21" t="str">
            <v>Rahsaan</v>
          </cell>
          <cell r="M21">
            <v>999</v>
          </cell>
          <cell r="P21">
            <v>0</v>
          </cell>
          <cell r="Q21">
            <v>999</v>
          </cell>
        </row>
        <row r="22">
          <cell r="A22">
            <v>16</v>
          </cell>
          <cell r="B22" t="str">
            <v>SANDY</v>
          </cell>
          <cell r="C22" t="str">
            <v>Clint</v>
          </cell>
          <cell r="M22">
            <v>999</v>
          </cell>
          <cell r="P22">
            <v>0</v>
          </cell>
          <cell r="Q22">
            <v>999</v>
          </cell>
        </row>
        <row r="23">
          <cell r="A23">
            <v>17</v>
          </cell>
          <cell r="B23" t="str">
            <v>ANGUS</v>
          </cell>
          <cell r="C23" t="str">
            <v>Danyel</v>
          </cell>
          <cell r="M23">
            <v>999</v>
          </cell>
          <cell r="P23">
            <v>0</v>
          </cell>
          <cell r="Q23">
            <v>999</v>
          </cell>
        </row>
        <row r="24">
          <cell r="A24">
            <v>18</v>
          </cell>
          <cell r="M24">
            <v>999</v>
          </cell>
          <cell r="P24">
            <v>0</v>
          </cell>
          <cell r="Q24">
            <v>999</v>
          </cell>
        </row>
        <row r="25">
          <cell r="A25">
            <v>19</v>
          </cell>
          <cell r="B25" t="str">
            <v>BYE</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0"/>
      <sheetData sheetId="21" refreshError="1"/>
      <sheetData sheetId="22" refreshError="1"/>
      <sheetData sheetId="23" refreshError="1"/>
      <sheetData sheetId="24">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DUKE</v>
          </cell>
          <cell r="C8" t="str">
            <v>Akiel</v>
          </cell>
          <cell r="G8" t="str">
            <v>LEWIS</v>
          </cell>
          <cell r="H8" t="str">
            <v>Javier</v>
          </cell>
          <cell r="L8">
            <v>0</v>
          </cell>
          <cell r="O8">
            <v>0</v>
          </cell>
          <cell r="P8">
            <v>0</v>
          </cell>
          <cell r="Q8">
            <v>0</v>
          </cell>
          <cell r="R8">
            <v>0</v>
          </cell>
          <cell r="U8">
            <v>0</v>
          </cell>
          <cell r="V8">
            <v>1</v>
          </cell>
        </row>
        <row r="9">
          <cell r="A9">
            <v>2</v>
          </cell>
          <cell r="B9" t="str">
            <v>CHUNG</v>
          </cell>
          <cell r="C9" t="str">
            <v>Richard</v>
          </cell>
          <cell r="G9" t="str">
            <v>WARD</v>
          </cell>
          <cell r="H9" t="str">
            <v>Jerome</v>
          </cell>
          <cell r="L9">
            <v>0</v>
          </cell>
          <cell r="O9">
            <v>0</v>
          </cell>
          <cell r="P9">
            <v>0</v>
          </cell>
          <cell r="Q9">
            <v>0</v>
          </cell>
          <cell r="R9">
            <v>0</v>
          </cell>
          <cell r="U9">
            <v>0</v>
          </cell>
          <cell r="V9">
            <v>2</v>
          </cell>
        </row>
        <row r="10">
          <cell r="A10">
            <v>3</v>
          </cell>
          <cell r="B10" t="str">
            <v>AUGUSTE</v>
          </cell>
          <cell r="C10" t="str">
            <v>Colin</v>
          </cell>
          <cell r="G10" t="str">
            <v>MOHAMMED</v>
          </cell>
          <cell r="H10" t="str">
            <v>Nabeel</v>
          </cell>
          <cell r="L10">
            <v>0</v>
          </cell>
          <cell r="O10">
            <v>0</v>
          </cell>
          <cell r="P10">
            <v>0</v>
          </cell>
          <cell r="Q10">
            <v>0</v>
          </cell>
          <cell r="R10">
            <v>0</v>
          </cell>
          <cell r="U10">
            <v>0</v>
          </cell>
          <cell r="V10">
            <v>3</v>
          </cell>
        </row>
        <row r="11">
          <cell r="A11">
            <v>4</v>
          </cell>
          <cell r="B11" t="str">
            <v>HACKSHAW</v>
          </cell>
          <cell r="C11" t="str">
            <v>Ross</v>
          </cell>
          <cell r="G11" t="str">
            <v>HACKSHAW</v>
          </cell>
          <cell r="H11" t="str">
            <v>Scott</v>
          </cell>
          <cell r="L11">
            <v>0</v>
          </cell>
          <cell r="O11">
            <v>0</v>
          </cell>
          <cell r="P11">
            <v>0</v>
          </cell>
          <cell r="Q11">
            <v>0</v>
          </cell>
          <cell r="R11">
            <v>0</v>
          </cell>
          <cell r="U11">
            <v>0</v>
          </cell>
          <cell r="V11">
            <v>4</v>
          </cell>
        </row>
        <row r="12">
          <cell r="A12">
            <v>5</v>
          </cell>
          <cell r="B12" t="str">
            <v>ROBINSON</v>
          </cell>
          <cell r="C12" t="str">
            <v>Gian Luc</v>
          </cell>
          <cell r="G12" t="str">
            <v>ROBINSON</v>
          </cell>
          <cell r="H12" t="str">
            <v>Ronald</v>
          </cell>
          <cell r="L12">
            <v>0</v>
          </cell>
          <cell r="O12">
            <v>0</v>
          </cell>
          <cell r="P12">
            <v>0</v>
          </cell>
          <cell r="Q12">
            <v>0</v>
          </cell>
          <cell r="R12">
            <v>0</v>
          </cell>
          <cell r="U12">
            <v>0</v>
          </cell>
        </row>
        <row r="13">
          <cell r="A13">
            <v>6</v>
          </cell>
          <cell r="B13" t="str">
            <v>MOONARSAR</v>
          </cell>
          <cell r="C13" t="str">
            <v>Keshan</v>
          </cell>
          <cell r="G13" t="str">
            <v>PATRICK</v>
          </cell>
          <cell r="H13" t="str">
            <v>Nkrumah</v>
          </cell>
          <cell r="L13">
            <v>0</v>
          </cell>
          <cell r="O13">
            <v>0</v>
          </cell>
          <cell r="P13">
            <v>0</v>
          </cell>
          <cell r="Q13">
            <v>0</v>
          </cell>
          <cell r="R13">
            <v>0</v>
          </cell>
          <cell r="U13">
            <v>0</v>
          </cell>
        </row>
        <row r="14">
          <cell r="A14">
            <v>7</v>
          </cell>
          <cell r="B14" t="str">
            <v>ALEXIS</v>
          </cell>
          <cell r="C14" t="str">
            <v>Jadon</v>
          </cell>
          <cell r="G14" t="str">
            <v>GRAZETTE</v>
          </cell>
          <cell r="H14" t="str">
            <v>Winnington</v>
          </cell>
          <cell r="L14">
            <v>0</v>
          </cell>
          <cell r="O14">
            <v>0</v>
          </cell>
          <cell r="P14">
            <v>0</v>
          </cell>
          <cell r="Q14">
            <v>0</v>
          </cell>
          <cell r="R14">
            <v>0</v>
          </cell>
          <cell r="U14">
            <v>0</v>
          </cell>
        </row>
        <row r="15">
          <cell r="A15">
            <v>8</v>
          </cell>
          <cell r="B15" t="str">
            <v>YOUSEFF</v>
          </cell>
          <cell r="C15" t="str">
            <v>Farid</v>
          </cell>
          <cell r="G15" t="str">
            <v>WILLIAMS</v>
          </cell>
          <cell r="H15" t="str">
            <v>Sonny</v>
          </cell>
          <cell r="L15">
            <v>0</v>
          </cell>
          <cell r="O15">
            <v>0</v>
          </cell>
          <cell r="P15">
            <v>0</v>
          </cell>
          <cell r="Q15">
            <v>0</v>
          </cell>
          <cell r="R15">
            <v>0</v>
          </cell>
          <cell r="U15">
            <v>0</v>
          </cell>
        </row>
        <row r="16">
          <cell r="A16">
            <v>9</v>
          </cell>
          <cell r="B16" t="str">
            <v>JEARY</v>
          </cell>
          <cell r="C16" t="str">
            <v>Ethan</v>
          </cell>
          <cell r="G16" t="str">
            <v>WEST</v>
          </cell>
          <cell r="H16" t="str">
            <v>Samuel</v>
          </cell>
          <cell r="L16">
            <v>0</v>
          </cell>
          <cell r="O16">
            <v>0</v>
          </cell>
          <cell r="P16">
            <v>0</v>
          </cell>
          <cell r="Q16">
            <v>0</v>
          </cell>
          <cell r="R16">
            <v>0</v>
          </cell>
          <cell r="U16">
            <v>0</v>
          </cell>
        </row>
        <row r="17">
          <cell r="A17">
            <v>10</v>
          </cell>
          <cell r="B17" t="str">
            <v>THOMAS</v>
          </cell>
          <cell r="C17" t="str">
            <v>Ryan</v>
          </cell>
          <cell r="G17" t="str">
            <v>TOM</v>
          </cell>
          <cell r="H17" t="str">
            <v>Brandon</v>
          </cell>
          <cell r="L17">
            <v>0</v>
          </cell>
          <cell r="O17">
            <v>0</v>
          </cell>
          <cell r="P17">
            <v>0</v>
          </cell>
          <cell r="Q17">
            <v>0</v>
          </cell>
          <cell r="R17">
            <v>0</v>
          </cell>
          <cell r="U17">
            <v>0</v>
          </cell>
        </row>
        <row r="18">
          <cell r="A18">
            <v>11</v>
          </cell>
          <cell r="B18" t="str">
            <v>CHAN</v>
          </cell>
          <cell r="C18" t="str">
            <v>Aaron</v>
          </cell>
          <cell r="G18" t="str">
            <v>GREGOIRE</v>
          </cell>
          <cell r="H18" t="str">
            <v>Brandon</v>
          </cell>
          <cell r="L18">
            <v>0</v>
          </cell>
          <cell r="O18">
            <v>0</v>
          </cell>
          <cell r="P18">
            <v>0</v>
          </cell>
          <cell r="Q18">
            <v>0</v>
          </cell>
          <cell r="R18">
            <v>0</v>
          </cell>
          <cell r="U18">
            <v>0</v>
          </cell>
        </row>
        <row r="19">
          <cell r="A19">
            <v>12</v>
          </cell>
          <cell r="B19" t="str">
            <v>BRANKER</v>
          </cell>
          <cell r="C19" t="str">
            <v>Jerome</v>
          </cell>
          <cell r="G19" t="str">
            <v>DANCLAR</v>
          </cell>
          <cell r="H19" t="str">
            <v>Jermille</v>
          </cell>
          <cell r="L19">
            <v>0</v>
          </cell>
          <cell r="O19">
            <v>0</v>
          </cell>
          <cell r="P19">
            <v>0</v>
          </cell>
          <cell r="Q19">
            <v>0</v>
          </cell>
          <cell r="R19">
            <v>0</v>
          </cell>
          <cell r="U19">
            <v>0</v>
          </cell>
        </row>
        <row r="20">
          <cell r="A20">
            <v>13</v>
          </cell>
          <cell r="B20" t="str">
            <v>ABRAHAM</v>
          </cell>
          <cell r="C20" t="str">
            <v>Joshua</v>
          </cell>
          <cell r="G20" t="str">
            <v>RAMKISSON</v>
          </cell>
          <cell r="H20" t="str">
            <v>Adam</v>
          </cell>
          <cell r="L20">
            <v>0</v>
          </cell>
          <cell r="O20">
            <v>0</v>
          </cell>
          <cell r="P20">
            <v>0</v>
          </cell>
          <cell r="Q20">
            <v>0</v>
          </cell>
          <cell r="R20">
            <v>0</v>
          </cell>
          <cell r="U20">
            <v>0</v>
          </cell>
        </row>
        <row r="21">
          <cell r="A21">
            <v>14</v>
          </cell>
          <cell r="B21" t="str">
            <v>DENOON</v>
          </cell>
          <cell r="C21" t="str">
            <v>Dunstan</v>
          </cell>
          <cell r="G21" t="str">
            <v>TRIM</v>
          </cell>
          <cell r="H21" t="str">
            <v>Kyrel</v>
          </cell>
          <cell r="L21">
            <v>0</v>
          </cell>
          <cell r="O21">
            <v>0</v>
          </cell>
          <cell r="P21">
            <v>0</v>
          </cell>
          <cell r="Q21">
            <v>0</v>
          </cell>
          <cell r="R21">
            <v>0</v>
          </cell>
          <cell r="U21">
            <v>0</v>
          </cell>
        </row>
        <row r="22">
          <cell r="A22">
            <v>15</v>
          </cell>
          <cell r="B22" t="str">
            <v>ANDREWS</v>
          </cell>
          <cell r="C22" t="str">
            <v>Che</v>
          </cell>
          <cell r="G22" t="str">
            <v>GARSEE</v>
          </cell>
          <cell r="H22" t="str">
            <v>Jameel</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sheetPr codeName="Sheet39">
    <pageSetUpPr fitToPage="1"/>
  </sheetPr>
  <dimension ref="A1:T81"/>
  <sheetViews>
    <sheetView showGridLines="0" showZeros="0" topLeftCell="A54" zoomScale="115" zoomScaleNormal="115" workbookViewId="0">
      <selection activeCell="L51" sqref="L5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9" max="19" width="8.7109375" customWidth="1"/>
    <col min="20" max="20" width="8.85546875" hidden="1" customWidth="1"/>
    <col min="21" max="21" width="5.7109375" customWidth="1"/>
  </cols>
  <sheetData>
    <row r="1" spans="1:20" s="3" customFormat="1" ht="21.75" customHeight="1">
      <c r="A1" s="1">
        <v>0</v>
      </c>
      <c r="B1" s="2"/>
      <c r="I1" s="4"/>
      <c r="J1" s="5" t="s">
        <v>0</v>
      </c>
      <c r="K1" s="5"/>
      <c r="L1" s="6"/>
      <c r="M1" s="4"/>
      <c r="N1" s="4"/>
      <c r="O1" s="4"/>
      <c r="Q1" s="4"/>
    </row>
    <row r="2" spans="1:20" s="9" customFormat="1">
      <c r="A2" s="7">
        <v>0</v>
      </c>
      <c r="B2" s="7"/>
      <c r="C2" s="7"/>
      <c r="D2" s="7"/>
      <c r="E2" s="7"/>
      <c r="F2" s="8"/>
      <c r="I2" s="10"/>
      <c r="J2" s="5" t="s">
        <v>1</v>
      </c>
      <c r="K2" s="5"/>
      <c r="L2" s="5"/>
      <c r="M2" s="10"/>
      <c r="O2" s="10"/>
      <c r="Q2" s="10"/>
    </row>
    <row r="3" spans="1:20" s="17" customFormat="1" ht="10.5" customHeight="1">
      <c r="A3" s="11" t="s">
        <v>2</v>
      </c>
      <c r="B3" s="11"/>
      <c r="C3" s="11"/>
      <c r="D3" s="11"/>
      <c r="E3" s="11"/>
      <c r="F3" s="11" t="s">
        <v>3</v>
      </c>
      <c r="G3" s="11"/>
      <c r="H3" s="11"/>
      <c r="I3" s="12"/>
      <c r="J3" s="13" t="s">
        <v>4</v>
      </c>
      <c r="K3" s="14"/>
      <c r="L3" s="15" t="s">
        <v>5</v>
      </c>
      <c r="M3" s="12"/>
      <c r="N3" s="11"/>
      <c r="O3" s="12"/>
      <c r="P3" s="11"/>
      <c r="Q3" s="16" t="s">
        <v>6</v>
      </c>
    </row>
    <row r="4" spans="1:20" s="26" customFormat="1" ht="11.25" customHeight="1" thickBot="1">
      <c r="A4" s="424">
        <v>0</v>
      </c>
      <c r="B4" s="424"/>
      <c r="C4" s="424"/>
      <c r="D4" s="18"/>
      <c r="E4" s="18"/>
      <c r="F4" s="19" t="s">
        <v>52</v>
      </c>
      <c r="G4" s="20"/>
      <c r="H4" s="18"/>
      <c r="I4" s="21"/>
      <c r="J4" s="22">
        <v>0</v>
      </c>
      <c r="K4" s="23"/>
      <c r="L4" s="24">
        <v>0</v>
      </c>
      <c r="M4" s="21"/>
      <c r="N4" s="18"/>
      <c r="O4" s="21"/>
      <c r="P4" s="18"/>
      <c r="Q4" s="25" t="s">
        <v>53</v>
      </c>
    </row>
    <row r="5" spans="1:20" s="17" customFormat="1" ht="9">
      <c r="A5" s="27"/>
      <c r="B5" s="28" t="s">
        <v>7</v>
      </c>
      <c r="C5" s="28" t="s">
        <v>42</v>
      </c>
      <c r="D5" s="28" t="s">
        <v>8</v>
      </c>
      <c r="E5" s="29" t="s">
        <v>9</v>
      </c>
      <c r="F5" s="29" t="s">
        <v>10</v>
      </c>
      <c r="G5" s="29"/>
      <c r="H5" s="29" t="s">
        <v>11</v>
      </c>
      <c r="I5" s="29"/>
      <c r="J5" s="28" t="s">
        <v>12</v>
      </c>
      <c r="K5" s="30"/>
      <c r="L5" s="28" t="s">
        <v>13</v>
      </c>
      <c r="M5" s="30"/>
      <c r="N5" s="28" t="s">
        <v>14</v>
      </c>
      <c r="O5" s="30"/>
      <c r="P5" s="28" t="s">
        <v>15</v>
      </c>
      <c r="Q5" s="31"/>
    </row>
    <row r="6" spans="1:20" s="17" customFormat="1" ht="3.75" customHeight="1" thickBot="1">
      <c r="A6" s="32"/>
      <c r="B6" s="33"/>
      <c r="C6" s="33"/>
      <c r="D6" s="33"/>
      <c r="E6" s="34"/>
      <c r="F6" s="34"/>
      <c r="G6" s="35"/>
      <c r="H6" s="34"/>
      <c r="I6" s="36"/>
      <c r="J6" s="33"/>
      <c r="K6" s="36"/>
      <c r="L6" s="33"/>
      <c r="M6" s="36"/>
      <c r="N6" s="33"/>
      <c r="O6" s="36"/>
      <c r="P6" s="33"/>
      <c r="Q6" s="37"/>
    </row>
    <row r="7" spans="1:20" s="48" customFormat="1" ht="10.5" customHeight="1">
      <c r="A7" s="38">
        <v>1</v>
      </c>
      <c r="B7" s="39">
        <v>0</v>
      </c>
      <c r="C7" s="39">
        <v>0</v>
      </c>
      <c r="D7" s="40">
        <v>1</v>
      </c>
      <c r="E7" s="41" t="s">
        <v>54</v>
      </c>
      <c r="F7" s="41" t="s">
        <v>55</v>
      </c>
      <c r="G7" s="42"/>
      <c r="H7" s="41">
        <v>0</v>
      </c>
      <c r="I7" s="43"/>
      <c r="J7" s="44"/>
      <c r="K7" s="45"/>
      <c r="L7" s="44"/>
      <c r="M7" s="45"/>
      <c r="N7" s="44"/>
      <c r="O7" s="45"/>
      <c r="P7" s="44"/>
      <c r="Q7" s="46"/>
      <c r="R7" s="47"/>
      <c r="T7" s="49" t="s">
        <v>16</v>
      </c>
    </row>
    <row r="8" spans="1:20" s="48" customFormat="1" ht="9.6" customHeight="1">
      <c r="A8" s="50"/>
      <c r="B8" s="51"/>
      <c r="C8" s="51"/>
      <c r="D8" s="51"/>
      <c r="E8" s="41" t="s">
        <v>56</v>
      </c>
      <c r="F8" s="41" t="s">
        <v>57</v>
      </c>
      <c r="G8" s="42"/>
      <c r="H8" s="41">
        <v>0</v>
      </c>
      <c r="I8" s="52"/>
      <c r="J8" s="53" t="s">
        <v>41</v>
      </c>
      <c r="K8" s="45"/>
      <c r="L8" s="44"/>
      <c r="M8" s="45"/>
      <c r="N8" s="44"/>
      <c r="O8" s="45"/>
      <c r="P8" s="44"/>
      <c r="Q8" s="46"/>
      <c r="R8" s="47"/>
      <c r="T8" s="54" t="s">
        <v>58</v>
      </c>
    </row>
    <row r="9" spans="1:20" s="48" customFormat="1" ht="9.6" customHeight="1">
      <c r="A9" s="50"/>
      <c r="B9" s="51"/>
      <c r="C9" s="51"/>
      <c r="D9" s="51"/>
      <c r="E9" s="44"/>
      <c r="F9" s="44"/>
      <c r="G9" s="35"/>
      <c r="H9" s="44"/>
      <c r="I9" s="55"/>
      <c r="J9" s="56" t="s">
        <v>54</v>
      </c>
      <c r="K9" s="57"/>
      <c r="L9" s="44"/>
      <c r="M9" s="45"/>
      <c r="N9" s="44"/>
      <c r="O9" s="45"/>
      <c r="P9" s="44"/>
      <c r="Q9" s="46"/>
      <c r="R9" s="47"/>
      <c r="T9" s="54" t="s">
        <v>58</v>
      </c>
    </row>
    <row r="10" spans="1:20" s="48" customFormat="1" ht="9.6" customHeight="1">
      <c r="A10" s="50"/>
      <c r="B10" s="51"/>
      <c r="C10" s="51"/>
      <c r="D10" s="51"/>
      <c r="E10" s="44"/>
      <c r="F10" s="44"/>
      <c r="G10" s="35"/>
      <c r="H10" s="58" t="s">
        <v>16</v>
      </c>
      <c r="I10" s="59" t="s">
        <v>17</v>
      </c>
      <c r="J10" s="60" t="s">
        <v>56</v>
      </c>
      <c r="K10" s="61"/>
      <c r="L10" s="44"/>
      <c r="M10" s="45"/>
      <c r="N10" s="44"/>
      <c r="O10" s="45"/>
      <c r="P10" s="44"/>
      <c r="Q10" s="46"/>
      <c r="R10" s="47"/>
      <c r="T10" s="54" t="s">
        <v>58</v>
      </c>
    </row>
    <row r="11" spans="1:20" s="48" customFormat="1" ht="9.6" customHeight="1">
      <c r="A11" s="50">
        <v>2</v>
      </c>
      <c r="B11" s="39">
        <v>0</v>
      </c>
      <c r="C11" s="39">
        <v>0</v>
      </c>
      <c r="D11" s="40">
        <v>11</v>
      </c>
      <c r="E11" s="39" t="s">
        <v>59</v>
      </c>
      <c r="F11" s="39">
        <v>0</v>
      </c>
      <c r="G11" s="62"/>
      <c r="H11" s="39">
        <v>0</v>
      </c>
      <c r="I11" s="63"/>
      <c r="J11" s="44"/>
      <c r="K11" s="64"/>
      <c r="L11" s="65"/>
      <c r="M11" s="57"/>
      <c r="N11" s="44"/>
      <c r="O11" s="45"/>
      <c r="P11" s="44"/>
      <c r="Q11" s="46"/>
      <c r="R11" s="47"/>
      <c r="T11" s="54" t="s">
        <v>58</v>
      </c>
    </row>
    <row r="12" spans="1:20" s="48" customFormat="1" ht="9.6" customHeight="1">
      <c r="A12" s="50"/>
      <c r="B12" s="51"/>
      <c r="C12" s="51"/>
      <c r="D12" s="51"/>
      <c r="E12" s="39" t="s">
        <v>41</v>
      </c>
      <c r="F12" s="39">
        <v>0</v>
      </c>
      <c r="G12" s="62"/>
      <c r="H12" s="39">
        <v>0</v>
      </c>
      <c r="I12" s="52"/>
      <c r="J12" s="44"/>
      <c r="K12" s="64"/>
      <c r="L12" s="66"/>
      <c r="M12" s="67"/>
      <c r="N12" s="44"/>
      <c r="O12" s="45"/>
      <c r="P12" s="44"/>
      <c r="Q12" s="46"/>
      <c r="R12" s="47"/>
      <c r="T12" s="54" t="s">
        <v>58</v>
      </c>
    </row>
    <row r="13" spans="1:20" s="48" customFormat="1" ht="9.6" customHeight="1">
      <c r="A13" s="50"/>
      <c r="B13" s="51"/>
      <c r="C13" s="51"/>
      <c r="D13" s="68"/>
      <c r="E13" s="44"/>
      <c r="F13" s="44"/>
      <c r="G13" s="35"/>
      <c r="H13" s="44"/>
      <c r="I13" s="69"/>
      <c r="J13" s="44"/>
      <c r="K13" s="55"/>
      <c r="L13" s="56" t="s">
        <v>54</v>
      </c>
      <c r="M13" s="45"/>
      <c r="N13" s="44"/>
      <c r="O13" s="45"/>
      <c r="P13" s="44"/>
      <c r="Q13" s="46"/>
      <c r="R13" s="47"/>
      <c r="T13" s="54" t="s">
        <v>58</v>
      </c>
    </row>
    <row r="14" spans="1:20" s="48" customFormat="1" ht="9.6" customHeight="1">
      <c r="A14" s="50"/>
      <c r="B14" s="51"/>
      <c r="C14" s="51"/>
      <c r="D14" s="68"/>
      <c r="E14" s="44"/>
      <c r="F14" s="44"/>
      <c r="G14" s="35"/>
      <c r="H14" s="44"/>
      <c r="I14" s="69"/>
      <c r="J14" s="58" t="s">
        <v>16</v>
      </c>
      <c r="K14" s="59" t="s">
        <v>17</v>
      </c>
      <c r="L14" s="60" t="s">
        <v>56</v>
      </c>
      <c r="M14" s="61"/>
      <c r="N14" s="44"/>
      <c r="O14" s="45"/>
      <c r="P14" s="44"/>
      <c r="Q14" s="46"/>
      <c r="R14" s="47"/>
      <c r="T14" s="54" t="s">
        <v>58</v>
      </c>
    </row>
    <row r="15" spans="1:20" s="48" customFormat="1" ht="9.6" customHeight="1">
      <c r="A15" s="50">
        <v>3</v>
      </c>
      <c r="B15" s="39">
        <v>0</v>
      </c>
      <c r="C15" s="39">
        <v>0</v>
      </c>
      <c r="D15" s="40">
        <v>4</v>
      </c>
      <c r="E15" s="39" t="s">
        <v>60</v>
      </c>
      <c r="F15" s="39" t="s">
        <v>61</v>
      </c>
      <c r="G15" s="62"/>
      <c r="H15" s="39">
        <v>0</v>
      </c>
      <c r="I15" s="43"/>
      <c r="J15" s="44"/>
      <c r="K15" s="64"/>
      <c r="L15" s="44" t="s">
        <v>195</v>
      </c>
      <c r="M15" s="64"/>
      <c r="N15" s="65"/>
      <c r="O15" s="45"/>
      <c r="P15" s="44"/>
      <c r="Q15" s="46"/>
      <c r="R15" s="47"/>
      <c r="T15" s="54" t="s">
        <v>58</v>
      </c>
    </row>
    <row r="16" spans="1:20" s="48" customFormat="1" ht="9.6" customHeight="1" thickBot="1">
      <c r="A16" s="50"/>
      <c r="B16" s="51"/>
      <c r="C16" s="51"/>
      <c r="D16" s="51"/>
      <c r="E16" s="39" t="s">
        <v>62</v>
      </c>
      <c r="F16" s="39" t="s">
        <v>63</v>
      </c>
      <c r="G16" s="62"/>
      <c r="H16" s="39">
        <v>0</v>
      </c>
      <c r="I16" s="52"/>
      <c r="J16" s="53" t="s">
        <v>41</v>
      </c>
      <c r="K16" s="64"/>
      <c r="L16" s="44"/>
      <c r="M16" s="64"/>
      <c r="N16" s="44"/>
      <c r="O16" s="45"/>
      <c r="P16" s="44"/>
      <c r="Q16" s="46"/>
      <c r="R16" s="47"/>
      <c r="T16" s="70" t="s">
        <v>64</v>
      </c>
    </row>
    <row r="17" spans="1:18" s="48" customFormat="1" ht="9.6" customHeight="1">
      <c r="A17" s="50"/>
      <c r="B17" s="51"/>
      <c r="C17" s="51"/>
      <c r="D17" s="68"/>
      <c r="E17" s="44"/>
      <c r="F17" s="44"/>
      <c r="G17" s="35"/>
      <c r="H17" s="44"/>
      <c r="I17" s="55"/>
      <c r="J17" s="56" t="s">
        <v>60</v>
      </c>
      <c r="K17" s="71"/>
      <c r="L17" s="44"/>
      <c r="M17" s="64"/>
      <c r="N17" s="44"/>
      <c r="O17" s="45"/>
      <c r="P17" s="44"/>
      <c r="Q17" s="46"/>
      <c r="R17" s="47"/>
    </row>
    <row r="18" spans="1:18" s="48" customFormat="1" ht="9.6" customHeight="1">
      <c r="A18" s="50"/>
      <c r="B18" s="51"/>
      <c r="C18" s="51"/>
      <c r="D18" s="68"/>
      <c r="E18" s="44"/>
      <c r="F18" s="44"/>
      <c r="G18" s="35"/>
      <c r="H18" s="58" t="s">
        <v>16</v>
      </c>
      <c r="I18" s="59" t="s">
        <v>18</v>
      </c>
      <c r="J18" s="60" t="s">
        <v>62</v>
      </c>
      <c r="K18" s="52"/>
      <c r="L18" s="44"/>
      <c r="M18" s="64"/>
      <c r="N18" s="44"/>
      <c r="O18" s="45"/>
      <c r="P18" s="44"/>
      <c r="Q18" s="46"/>
      <c r="R18" s="47"/>
    </row>
    <row r="19" spans="1:18" s="48" customFormat="1" ht="9.6" customHeight="1">
      <c r="A19" s="50">
        <v>4</v>
      </c>
      <c r="B19" s="39">
        <v>0</v>
      </c>
      <c r="C19" s="39">
        <v>0</v>
      </c>
      <c r="D19" s="40">
        <v>11</v>
      </c>
      <c r="E19" s="39" t="s">
        <v>59</v>
      </c>
      <c r="F19" s="39">
        <v>0</v>
      </c>
      <c r="G19" s="62"/>
      <c r="H19" s="39">
        <v>0</v>
      </c>
      <c r="I19" s="63"/>
      <c r="J19" s="44"/>
      <c r="K19" s="45"/>
      <c r="L19" s="65"/>
      <c r="M19" s="71"/>
      <c r="N19" s="44"/>
      <c r="O19" s="45"/>
      <c r="P19" s="44"/>
      <c r="Q19" s="46"/>
      <c r="R19" s="47"/>
    </row>
    <row r="20" spans="1:18" s="48" customFormat="1" ht="9.6" customHeight="1">
      <c r="A20" s="50"/>
      <c r="B20" s="51"/>
      <c r="C20" s="51"/>
      <c r="D20" s="51"/>
      <c r="E20" s="39" t="s">
        <v>41</v>
      </c>
      <c r="F20" s="39">
        <v>0</v>
      </c>
      <c r="G20" s="62"/>
      <c r="H20" s="39">
        <v>0</v>
      </c>
      <c r="I20" s="52"/>
      <c r="J20" s="44"/>
      <c r="K20" s="45"/>
      <c r="L20" s="66"/>
      <c r="M20" s="72"/>
      <c r="N20" s="44"/>
      <c r="O20" s="45"/>
      <c r="P20" s="44"/>
      <c r="Q20" s="46"/>
      <c r="R20" s="47"/>
    </row>
    <row r="21" spans="1:18" s="48" customFormat="1" ht="9.6" customHeight="1">
      <c r="A21" s="50"/>
      <c r="B21" s="51"/>
      <c r="C21" s="51"/>
      <c r="D21" s="51"/>
      <c r="E21" s="44"/>
      <c r="F21" s="44"/>
      <c r="G21" s="35"/>
      <c r="H21" s="44"/>
      <c r="I21" s="69"/>
      <c r="J21" s="44"/>
      <c r="K21" s="45"/>
      <c r="L21" s="44"/>
      <c r="M21" s="55"/>
      <c r="N21" s="56" t="s">
        <v>41</v>
      </c>
      <c r="O21" s="45"/>
      <c r="P21" s="44"/>
      <c r="Q21" s="46"/>
      <c r="R21" s="47"/>
    </row>
    <row r="22" spans="1:18" s="48" customFormat="1" ht="9.6" customHeight="1">
      <c r="A22" s="50"/>
      <c r="B22" s="51"/>
      <c r="C22" s="51"/>
      <c r="D22" s="51"/>
      <c r="E22" s="44"/>
      <c r="F22" s="44"/>
      <c r="G22" s="35"/>
      <c r="H22" s="44"/>
      <c r="I22" s="69"/>
      <c r="J22" s="44"/>
      <c r="K22" s="45"/>
      <c r="L22" s="58" t="s">
        <v>16</v>
      </c>
      <c r="M22" s="59"/>
      <c r="N22" s="60" t="s">
        <v>41</v>
      </c>
      <c r="O22" s="61"/>
      <c r="P22" s="44"/>
      <c r="Q22" s="46"/>
      <c r="R22" s="47"/>
    </row>
    <row r="23" spans="1:18" s="48" customFormat="1" ht="9.6" customHeight="1">
      <c r="A23" s="38">
        <v>5</v>
      </c>
      <c r="B23" s="39">
        <v>0</v>
      </c>
      <c r="C23" s="39">
        <v>0</v>
      </c>
      <c r="D23" s="40">
        <v>8</v>
      </c>
      <c r="E23" s="41" t="s">
        <v>65</v>
      </c>
      <c r="F23" s="41" t="s">
        <v>66</v>
      </c>
      <c r="G23" s="42"/>
      <c r="H23" s="41">
        <v>0</v>
      </c>
      <c r="I23" s="43"/>
      <c r="J23" s="44"/>
      <c r="K23" s="45"/>
      <c r="L23" s="44"/>
      <c r="M23" s="64"/>
      <c r="N23" s="44"/>
      <c r="O23" s="64"/>
      <c r="P23" s="44"/>
      <c r="Q23" s="46"/>
      <c r="R23" s="47"/>
    </row>
    <row r="24" spans="1:18" s="48" customFormat="1" ht="9.6" customHeight="1">
      <c r="A24" s="50"/>
      <c r="B24" s="51"/>
      <c r="C24" s="51"/>
      <c r="D24" s="51"/>
      <c r="E24" s="41" t="s">
        <v>65</v>
      </c>
      <c r="F24" s="41" t="s">
        <v>67</v>
      </c>
      <c r="G24" s="42"/>
      <c r="H24" s="41">
        <v>0</v>
      </c>
      <c r="I24" s="52"/>
      <c r="J24" s="53" t="s">
        <v>41</v>
      </c>
      <c r="K24" s="45"/>
      <c r="L24" s="44"/>
      <c r="M24" s="64"/>
      <c r="N24" s="44"/>
      <c r="O24" s="64"/>
      <c r="P24" s="44"/>
      <c r="Q24" s="46"/>
      <c r="R24" s="47"/>
    </row>
    <row r="25" spans="1:18" s="48" customFormat="1" ht="9.6" customHeight="1">
      <c r="A25" s="50"/>
      <c r="B25" s="51"/>
      <c r="C25" s="51"/>
      <c r="D25" s="51"/>
      <c r="E25" s="44"/>
      <c r="F25" s="44"/>
      <c r="G25" s="35"/>
      <c r="H25" s="44"/>
      <c r="I25" s="55"/>
      <c r="J25" s="56" t="s">
        <v>65</v>
      </c>
      <c r="K25" s="57"/>
      <c r="L25" s="44"/>
      <c r="M25" s="64"/>
      <c r="N25" s="44"/>
      <c r="O25" s="64"/>
      <c r="P25" s="44"/>
      <c r="Q25" s="46"/>
      <c r="R25" s="47"/>
    </row>
    <row r="26" spans="1:18" s="48" customFormat="1" ht="9.6" customHeight="1">
      <c r="A26" s="50"/>
      <c r="B26" s="51"/>
      <c r="C26" s="51"/>
      <c r="D26" s="51"/>
      <c r="E26" s="44"/>
      <c r="F26" s="44"/>
      <c r="G26" s="35"/>
      <c r="H26" s="58" t="s">
        <v>16</v>
      </c>
      <c r="I26" s="59" t="s">
        <v>18</v>
      </c>
      <c r="J26" s="60" t="s">
        <v>65</v>
      </c>
      <c r="K26" s="61"/>
      <c r="L26" s="44"/>
      <c r="M26" s="64"/>
      <c r="N26" s="44"/>
      <c r="O26" s="64"/>
      <c r="P26" s="44"/>
      <c r="Q26" s="46"/>
      <c r="R26" s="47"/>
    </row>
    <row r="27" spans="1:18" s="48" customFormat="1" ht="9.6" customHeight="1">
      <c r="A27" s="50">
        <v>6</v>
      </c>
      <c r="B27" s="39">
        <v>0</v>
      </c>
      <c r="C27" s="39">
        <v>0</v>
      </c>
      <c r="D27" s="40">
        <v>11</v>
      </c>
      <c r="E27" s="39" t="s">
        <v>59</v>
      </c>
      <c r="F27" s="39">
        <v>0</v>
      </c>
      <c r="G27" s="62"/>
      <c r="H27" s="39">
        <v>0</v>
      </c>
      <c r="I27" s="63"/>
      <c r="J27" s="44"/>
      <c r="K27" s="64"/>
      <c r="L27" s="65"/>
      <c r="M27" s="71"/>
      <c r="N27" s="44"/>
      <c r="O27" s="64"/>
      <c r="P27" s="44"/>
      <c r="Q27" s="46"/>
      <c r="R27" s="47"/>
    </row>
    <row r="28" spans="1:18" s="48" customFormat="1" ht="9.6" customHeight="1">
      <c r="A28" s="50"/>
      <c r="B28" s="51"/>
      <c r="C28" s="51"/>
      <c r="D28" s="51"/>
      <c r="E28" s="39" t="s">
        <v>41</v>
      </c>
      <c r="F28" s="39">
        <v>0</v>
      </c>
      <c r="G28" s="62"/>
      <c r="H28" s="39">
        <v>0</v>
      </c>
      <c r="I28" s="52"/>
      <c r="J28" s="44"/>
      <c r="K28" s="64"/>
      <c r="L28" s="66"/>
      <c r="M28" s="72"/>
      <c r="N28" s="44"/>
      <c r="O28" s="64"/>
      <c r="P28" s="44"/>
      <c r="Q28" s="46"/>
      <c r="R28" s="47"/>
    </row>
    <row r="29" spans="1:18" s="48" customFormat="1" ht="9.6" customHeight="1">
      <c r="A29" s="50"/>
      <c r="B29" s="51"/>
      <c r="C29" s="51"/>
      <c r="D29" s="68"/>
      <c r="E29" s="44"/>
      <c r="F29" s="44"/>
      <c r="G29" s="35"/>
      <c r="H29" s="44"/>
      <c r="I29" s="69"/>
      <c r="J29" s="44"/>
      <c r="K29" s="55"/>
      <c r="L29" s="56" t="s">
        <v>68</v>
      </c>
      <c r="M29" s="64"/>
      <c r="N29" s="44"/>
      <c r="O29" s="64"/>
      <c r="P29" s="44"/>
      <c r="Q29" s="46"/>
      <c r="R29" s="47"/>
    </row>
    <row r="30" spans="1:18" s="48" customFormat="1" ht="9.6" customHeight="1">
      <c r="A30" s="50"/>
      <c r="B30" s="51"/>
      <c r="C30" s="51"/>
      <c r="D30" s="68"/>
      <c r="E30" s="44"/>
      <c r="F30" s="44"/>
      <c r="G30" s="35"/>
      <c r="H30" s="44"/>
      <c r="I30" s="69"/>
      <c r="J30" s="58" t="s">
        <v>16</v>
      </c>
      <c r="K30" s="59"/>
      <c r="L30" s="60" t="s">
        <v>70</v>
      </c>
      <c r="M30" s="52"/>
      <c r="N30" s="44"/>
      <c r="O30" s="64"/>
      <c r="P30" s="44"/>
      <c r="Q30" s="46"/>
      <c r="R30" s="47"/>
    </row>
    <row r="31" spans="1:18" s="48" customFormat="1" ht="9.6" customHeight="1">
      <c r="A31" s="50">
        <v>7</v>
      </c>
      <c r="B31" s="39">
        <v>0</v>
      </c>
      <c r="C31" s="39">
        <v>0</v>
      </c>
      <c r="D31" s="40">
        <v>6</v>
      </c>
      <c r="E31" s="39" t="s">
        <v>68</v>
      </c>
      <c r="F31" s="39" t="s">
        <v>69</v>
      </c>
      <c r="G31" s="62"/>
      <c r="H31" s="39">
        <v>0</v>
      </c>
      <c r="I31" s="43"/>
      <c r="J31" s="44"/>
      <c r="K31" s="64"/>
      <c r="L31" s="44" t="s">
        <v>195</v>
      </c>
      <c r="M31" s="45"/>
      <c r="N31" s="65"/>
      <c r="O31" s="64"/>
      <c r="P31" s="44"/>
      <c r="Q31" s="46"/>
      <c r="R31" s="47"/>
    </row>
    <row r="32" spans="1:18" s="48" customFormat="1" ht="9.6" customHeight="1">
      <c r="A32" s="50"/>
      <c r="B32" s="51"/>
      <c r="C32" s="51"/>
      <c r="D32" s="51"/>
      <c r="E32" s="39" t="s">
        <v>70</v>
      </c>
      <c r="F32" s="39" t="s">
        <v>71</v>
      </c>
      <c r="G32" s="62"/>
      <c r="H32" s="39">
        <v>0</v>
      </c>
      <c r="I32" s="52"/>
      <c r="J32" s="53" t="s">
        <v>41</v>
      </c>
      <c r="K32" s="64"/>
      <c r="L32" s="44"/>
      <c r="M32" s="45"/>
      <c r="N32" s="44"/>
      <c r="O32" s="64"/>
      <c r="P32" s="44"/>
      <c r="Q32" s="46"/>
      <c r="R32" s="47"/>
    </row>
    <row r="33" spans="1:18" s="48" customFormat="1" ht="9.6" customHeight="1">
      <c r="A33" s="50"/>
      <c r="B33" s="51"/>
      <c r="C33" s="51"/>
      <c r="D33" s="68"/>
      <c r="E33" s="44"/>
      <c r="F33" s="44"/>
      <c r="G33" s="35"/>
      <c r="H33" s="44"/>
      <c r="I33" s="55"/>
      <c r="J33" s="56" t="s">
        <v>68</v>
      </c>
      <c r="K33" s="71"/>
      <c r="L33" s="44"/>
      <c r="M33" s="45"/>
      <c r="N33" s="44"/>
      <c r="O33" s="64"/>
      <c r="P33" s="44"/>
      <c r="Q33" s="46"/>
      <c r="R33" s="47"/>
    </row>
    <row r="34" spans="1:18" s="48" customFormat="1" ht="9.6" customHeight="1">
      <c r="A34" s="50"/>
      <c r="B34" s="51"/>
      <c r="C34" s="51"/>
      <c r="D34" s="68"/>
      <c r="E34" s="44"/>
      <c r="F34" s="44"/>
      <c r="G34" s="35"/>
      <c r="H34" s="58" t="s">
        <v>16</v>
      </c>
      <c r="I34" s="59" t="s">
        <v>18</v>
      </c>
      <c r="J34" s="60" t="s">
        <v>70</v>
      </c>
      <c r="K34" s="52"/>
      <c r="L34" s="44"/>
      <c r="M34" s="45"/>
      <c r="N34" s="44"/>
      <c r="O34" s="64"/>
      <c r="P34" s="44"/>
      <c r="Q34" s="46"/>
      <c r="R34" s="47"/>
    </row>
    <row r="35" spans="1:18" s="48" customFormat="1" ht="9.6" customHeight="1">
      <c r="A35" s="50">
        <v>8</v>
      </c>
      <c r="B35" s="39">
        <v>0</v>
      </c>
      <c r="C35" s="39">
        <v>0</v>
      </c>
      <c r="D35" s="40">
        <v>11</v>
      </c>
      <c r="E35" s="39" t="s">
        <v>59</v>
      </c>
      <c r="F35" s="39">
        <v>0</v>
      </c>
      <c r="G35" s="62"/>
      <c r="H35" s="39">
        <v>0</v>
      </c>
      <c r="I35" s="63"/>
      <c r="J35" s="44"/>
      <c r="K35" s="45"/>
      <c r="L35" s="65"/>
      <c r="M35" s="57"/>
      <c r="N35" s="44"/>
      <c r="O35" s="64"/>
      <c r="P35" s="44"/>
      <c r="Q35" s="46"/>
      <c r="R35" s="47"/>
    </row>
    <row r="36" spans="1:18" s="48" customFormat="1" ht="9.6" customHeight="1">
      <c r="A36" s="50"/>
      <c r="B36" s="51"/>
      <c r="C36" s="51"/>
      <c r="D36" s="51"/>
      <c r="E36" s="39" t="s">
        <v>41</v>
      </c>
      <c r="F36" s="39">
        <v>0</v>
      </c>
      <c r="G36" s="62"/>
      <c r="H36" s="39">
        <v>0</v>
      </c>
      <c r="I36" s="52"/>
      <c r="J36" s="44"/>
      <c r="K36" s="45"/>
      <c r="L36" s="66"/>
      <c r="M36" s="67"/>
      <c r="N36" s="44"/>
      <c r="O36" s="64"/>
      <c r="P36" s="44"/>
      <c r="Q36" s="46"/>
      <c r="R36" s="47"/>
    </row>
    <row r="37" spans="1:18" s="48" customFormat="1" ht="9.6" customHeight="1">
      <c r="A37" s="50"/>
      <c r="B37" s="51"/>
      <c r="C37" s="51"/>
      <c r="D37" s="68"/>
      <c r="E37" s="44"/>
      <c r="F37" s="44"/>
      <c r="G37" s="35"/>
      <c r="H37" s="44"/>
      <c r="I37" s="69"/>
      <c r="J37" s="44"/>
      <c r="K37" s="45"/>
      <c r="L37" s="44"/>
      <c r="M37" s="45"/>
      <c r="N37" s="45"/>
      <c r="O37" s="55"/>
      <c r="P37" s="56" t="s">
        <v>41</v>
      </c>
      <c r="Q37" s="73"/>
      <c r="R37" s="47"/>
    </row>
    <row r="38" spans="1:18" s="48" customFormat="1" ht="9.6" customHeight="1">
      <c r="A38" s="50"/>
      <c r="B38" s="51"/>
      <c r="C38" s="51"/>
      <c r="D38" s="68"/>
      <c r="E38" s="44"/>
      <c r="F38" s="44"/>
      <c r="G38" s="35"/>
      <c r="H38" s="44"/>
      <c r="I38" s="69"/>
      <c r="J38" s="44"/>
      <c r="K38" s="45"/>
      <c r="L38" s="44"/>
      <c r="M38" s="45"/>
      <c r="N38" s="58" t="s">
        <v>16</v>
      </c>
      <c r="O38" s="59"/>
      <c r="P38" s="60" t="s">
        <v>41</v>
      </c>
      <c r="Q38" s="74"/>
      <c r="R38" s="47"/>
    </row>
    <row r="39" spans="1:18" s="48" customFormat="1" ht="9.6" customHeight="1">
      <c r="A39" s="50">
        <v>9</v>
      </c>
      <c r="B39" s="39">
        <v>0</v>
      </c>
      <c r="C39" s="39">
        <v>0</v>
      </c>
      <c r="D39" s="40">
        <v>5</v>
      </c>
      <c r="E39" s="39" t="s">
        <v>72</v>
      </c>
      <c r="F39" s="39" t="s">
        <v>73</v>
      </c>
      <c r="G39" s="62"/>
      <c r="H39" s="39">
        <v>0</v>
      </c>
      <c r="I39" s="43"/>
      <c r="J39" s="44"/>
      <c r="K39" s="45"/>
      <c r="L39" s="44"/>
      <c r="M39" s="45"/>
      <c r="N39" s="44"/>
      <c r="O39" s="64"/>
      <c r="P39" s="65"/>
      <c r="Q39" s="46"/>
      <c r="R39" s="47"/>
    </row>
    <row r="40" spans="1:18" s="48" customFormat="1" ht="9.6" customHeight="1">
      <c r="A40" s="50"/>
      <c r="B40" s="51"/>
      <c r="C40" s="51"/>
      <c r="D40" s="51"/>
      <c r="E40" s="39" t="s">
        <v>74</v>
      </c>
      <c r="F40" s="39" t="s">
        <v>75</v>
      </c>
      <c r="G40" s="62"/>
      <c r="H40" s="39">
        <v>0</v>
      </c>
      <c r="I40" s="52"/>
      <c r="J40" s="53" t="s">
        <v>41</v>
      </c>
      <c r="K40" s="45"/>
      <c r="L40" s="44"/>
      <c r="M40" s="45"/>
      <c r="N40" s="44"/>
      <c r="O40" s="64"/>
      <c r="P40" s="66"/>
      <c r="Q40" s="75"/>
      <c r="R40" s="47"/>
    </row>
    <row r="41" spans="1:18" s="48" customFormat="1" ht="9.6" customHeight="1">
      <c r="A41" s="50"/>
      <c r="B41" s="51"/>
      <c r="C41" s="51"/>
      <c r="D41" s="68"/>
      <c r="E41" s="44"/>
      <c r="F41" s="44"/>
      <c r="G41" s="35"/>
      <c r="H41" s="44"/>
      <c r="I41" s="55"/>
      <c r="J41" s="56" t="s">
        <v>72</v>
      </c>
      <c r="K41" s="57"/>
      <c r="L41" s="44"/>
      <c r="M41" s="45"/>
      <c r="N41" s="44"/>
      <c r="O41" s="64"/>
      <c r="P41" s="44"/>
      <c r="Q41" s="46"/>
      <c r="R41" s="47"/>
    </row>
    <row r="42" spans="1:18" s="48" customFormat="1" ht="9.6" customHeight="1">
      <c r="A42" s="50"/>
      <c r="B42" s="51"/>
      <c r="C42" s="51"/>
      <c r="D42" s="68"/>
      <c r="E42" s="44"/>
      <c r="F42" s="44"/>
      <c r="G42" s="35"/>
      <c r="H42" s="58" t="s">
        <v>16</v>
      </c>
      <c r="I42" s="59"/>
      <c r="J42" s="60" t="s">
        <v>74</v>
      </c>
      <c r="K42" s="61"/>
      <c r="L42" s="44"/>
      <c r="M42" s="45"/>
      <c r="N42" s="44"/>
      <c r="O42" s="64"/>
      <c r="P42" s="44"/>
      <c r="Q42" s="46"/>
      <c r="R42" s="47"/>
    </row>
    <row r="43" spans="1:18" s="48" customFormat="1" ht="9.6" customHeight="1">
      <c r="A43" s="50">
        <v>10</v>
      </c>
      <c r="B43" s="39">
        <v>0</v>
      </c>
      <c r="C43" s="39">
        <v>0</v>
      </c>
      <c r="D43" s="40">
        <v>7</v>
      </c>
      <c r="E43" s="39" t="s">
        <v>76</v>
      </c>
      <c r="F43" s="39" t="s">
        <v>77</v>
      </c>
      <c r="G43" s="62"/>
      <c r="H43" s="39">
        <v>0</v>
      </c>
      <c r="I43" s="63"/>
      <c r="J43" s="44" t="s">
        <v>133</v>
      </c>
      <c r="K43" s="64"/>
      <c r="L43" s="65"/>
      <c r="M43" s="57"/>
      <c r="N43" s="44"/>
      <c r="O43" s="64"/>
      <c r="P43" s="44"/>
      <c r="Q43" s="46"/>
      <c r="R43" s="47"/>
    </row>
    <row r="44" spans="1:18" s="48" customFormat="1" ht="9.6" customHeight="1">
      <c r="A44" s="50"/>
      <c r="B44" s="51"/>
      <c r="C44" s="51"/>
      <c r="D44" s="51"/>
      <c r="E44" s="39" t="s">
        <v>76</v>
      </c>
      <c r="F44" s="39" t="s">
        <v>78</v>
      </c>
      <c r="G44" s="62"/>
      <c r="H44" s="39">
        <v>0</v>
      </c>
      <c r="I44" s="52"/>
      <c r="J44" s="44"/>
      <c r="K44" s="64"/>
      <c r="L44" s="66"/>
      <c r="M44" s="67"/>
      <c r="N44" s="44"/>
      <c r="O44" s="64"/>
      <c r="P44" s="44"/>
      <c r="Q44" s="46"/>
      <c r="R44" s="47"/>
    </row>
    <row r="45" spans="1:18" s="48" customFormat="1" ht="9.6" customHeight="1">
      <c r="A45" s="50"/>
      <c r="B45" s="51"/>
      <c r="C45" s="51"/>
      <c r="D45" s="68"/>
      <c r="E45" s="44"/>
      <c r="F45" s="44"/>
      <c r="G45" s="35"/>
      <c r="H45" s="44"/>
      <c r="I45" s="69"/>
      <c r="J45" s="44"/>
      <c r="K45" s="55"/>
      <c r="L45" s="56" t="s">
        <v>72</v>
      </c>
      <c r="M45" s="45"/>
      <c r="N45" s="44"/>
      <c r="O45" s="64"/>
      <c r="P45" s="44"/>
      <c r="Q45" s="46"/>
      <c r="R45" s="47"/>
    </row>
    <row r="46" spans="1:18" s="48" customFormat="1" ht="9.6" customHeight="1">
      <c r="A46" s="50"/>
      <c r="B46" s="51"/>
      <c r="C46" s="51"/>
      <c r="D46" s="68"/>
      <c r="E46" s="44"/>
      <c r="F46" s="44"/>
      <c r="G46" s="35"/>
      <c r="H46" s="44"/>
      <c r="I46" s="69"/>
      <c r="J46" s="58" t="s">
        <v>16</v>
      </c>
      <c r="K46" s="59" t="s">
        <v>18</v>
      </c>
      <c r="L46" s="60" t="s">
        <v>74</v>
      </c>
      <c r="M46" s="61"/>
      <c r="N46" s="44"/>
      <c r="O46" s="64"/>
      <c r="P46" s="44"/>
      <c r="Q46" s="46"/>
      <c r="R46" s="47"/>
    </row>
    <row r="47" spans="1:18" s="48" customFormat="1" ht="9.6" customHeight="1">
      <c r="A47" s="50">
        <v>11</v>
      </c>
      <c r="B47" s="39">
        <v>0</v>
      </c>
      <c r="C47" s="39">
        <v>0</v>
      </c>
      <c r="D47" s="40">
        <v>11</v>
      </c>
      <c r="E47" s="39" t="s">
        <v>59</v>
      </c>
      <c r="F47" s="39">
        <v>0</v>
      </c>
      <c r="G47" s="62"/>
      <c r="H47" s="39">
        <v>0</v>
      </c>
      <c r="I47" s="43"/>
      <c r="J47" s="44"/>
      <c r="K47" s="64"/>
      <c r="L47" s="44" t="s">
        <v>243</v>
      </c>
      <c r="M47" s="64"/>
      <c r="N47" s="65"/>
      <c r="O47" s="64"/>
      <c r="P47" s="44"/>
      <c r="Q47" s="46"/>
      <c r="R47" s="47"/>
    </row>
    <row r="48" spans="1:18" s="48" customFormat="1" ht="9.6" customHeight="1">
      <c r="A48" s="50"/>
      <c r="B48" s="51"/>
      <c r="C48" s="51"/>
      <c r="D48" s="51"/>
      <c r="E48" s="39" t="s">
        <v>41</v>
      </c>
      <c r="F48" s="39">
        <v>0</v>
      </c>
      <c r="G48" s="62"/>
      <c r="H48" s="39">
        <v>0</v>
      </c>
      <c r="I48" s="52"/>
      <c r="J48" s="53" t="s">
        <v>41</v>
      </c>
      <c r="K48" s="64"/>
      <c r="L48" s="44"/>
      <c r="M48" s="64"/>
      <c r="N48" s="44"/>
      <c r="O48" s="64"/>
      <c r="P48" s="44"/>
      <c r="Q48" s="46"/>
      <c r="R48" s="47"/>
    </row>
    <row r="49" spans="1:18" s="48" customFormat="1" ht="9.6" customHeight="1">
      <c r="A49" s="50"/>
      <c r="B49" s="51"/>
      <c r="C49" s="51"/>
      <c r="D49" s="51"/>
      <c r="E49" s="44"/>
      <c r="F49" s="44"/>
      <c r="G49" s="35"/>
      <c r="H49" s="44"/>
      <c r="I49" s="55"/>
      <c r="J49" s="56" t="s">
        <v>79</v>
      </c>
      <c r="K49" s="71"/>
      <c r="L49" s="44"/>
      <c r="M49" s="64"/>
      <c r="N49" s="44"/>
      <c r="O49" s="64"/>
      <c r="P49" s="44"/>
      <c r="Q49" s="46"/>
      <c r="R49" s="47"/>
    </row>
    <row r="50" spans="1:18" s="48" customFormat="1" ht="9.6" customHeight="1">
      <c r="A50" s="50"/>
      <c r="B50" s="51"/>
      <c r="C50" s="51"/>
      <c r="D50" s="51"/>
      <c r="E50" s="44"/>
      <c r="F50" s="44"/>
      <c r="G50" s="35"/>
      <c r="H50" s="58" t="s">
        <v>16</v>
      </c>
      <c r="I50" s="59" t="s">
        <v>19</v>
      </c>
      <c r="J50" s="60" t="s">
        <v>79</v>
      </c>
      <c r="K50" s="52"/>
      <c r="L50" s="44"/>
      <c r="M50" s="64"/>
      <c r="N50" s="44"/>
      <c r="O50" s="64"/>
      <c r="P50" s="44"/>
      <c r="Q50" s="46"/>
      <c r="R50" s="47"/>
    </row>
    <row r="51" spans="1:18" s="48" customFormat="1" ht="9.6" customHeight="1">
      <c r="A51" s="38">
        <v>12</v>
      </c>
      <c r="B51" s="39">
        <v>0</v>
      </c>
      <c r="C51" s="39">
        <v>0</v>
      </c>
      <c r="D51" s="40">
        <v>9</v>
      </c>
      <c r="E51" s="41" t="s">
        <v>79</v>
      </c>
      <c r="F51" s="41" t="s">
        <v>80</v>
      </c>
      <c r="G51" s="42"/>
      <c r="H51" s="41">
        <v>0</v>
      </c>
      <c r="I51" s="63"/>
      <c r="J51" s="44"/>
      <c r="K51" s="45"/>
      <c r="L51" s="65"/>
      <c r="M51" s="71"/>
      <c r="N51" s="44"/>
      <c r="O51" s="64"/>
      <c r="P51" s="44"/>
      <c r="Q51" s="46"/>
      <c r="R51" s="47"/>
    </row>
    <row r="52" spans="1:18" s="48" customFormat="1" ht="9.6" customHeight="1">
      <c r="A52" s="50"/>
      <c r="B52" s="51"/>
      <c r="C52" s="51"/>
      <c r="D52" s="51"/>
      <c r="E52" s="41" t="s">
        <v>79</v>
      </c>
      <c r="F52" s="41" t="s">
        <v>81</v>
      </c>
      <c r="G52" s="42"/>
      <c r="H52" s="41">
        <v>0</v>
      </c>
      <c r="I52" s="52"/>
      <c r="J52" s="44"/>
      <c r="K52" s="45"/>
      <c r="L52" s="66"/>
      <c r="M52" s="72"/>
      <c r="N52" s="44"/>
      <c r="O52" s="64"/>
      <c r="P52" s="44"/>
      <c r="Q52" s="46"/>
      <c r="R52" s="47"/>
    </row>
    <row r="53" spans="1:18" s="48" customFormat="1" ht="9.6" customHeight="1">
      <c r="A53" s="50"/>
      <c r="B53" s="51"/>
      <c r="C53" s="51"/>
      <c r="D53" s="51"/>
      <c r="E53" s="44"/>
      <c r="F53" s="44"/>
      <c r="G53" s="35"/>
      <c r="H53" s="44"/>
      <c r="I53" s="69"/>
      <c r="J53" s="44"/>
      <c r="K53" s="45"/>
      <c r="L53" s="44"/>
      <c r="M53" s="55"/>
      <c r="N53" s="56" t="s">
        <v>41</v>
      </c>
      <c r="O53" s="64"/>
      <c r="P53" s="44"/>
      <c r="Q53" s="46"/>
      <c r="R53" s="47"/>
    </row>
    <row r="54" spans="1:18" s="48" customFormat="1" ht="9.6" customHeight="1">
      <c r="A54" s="50"/>
      <c r="B54" s="51"/>
      <c r="C54" s="51"/>
      <c r="D54" s="51"/>
      <c r="E54" s="44"/>
      <c r="F54" s="44"/>
      <c r="G54" s="35"/>
      <c r="H54" s="44"/>
      <c r="I54" s="69"/>
      <c r="J54" s="44"/>
      <c r="K54" s="45"/>
      <c r="L54" s="58" t="s">
        <v>16</v>
      </c>
      <c r="M54" s="59"/>
      <c r="N54" s="60" t="s">
        <v>41</v>
      </c>
      <c r="O54" s="52"/>
      <c r="P54" s="44"/>
      <c r="Q54" s="46"/>
      <c r="R54" s="47"/>
    </row>
    <row r="55" spans="1:18" s="48" customFormat="1" ht="9.6" customHeight="1">
      <c r="A55" s="50">
        <v>13</v>
      </c>
      <c r="B55" s="39">
        <v>0</v>
      </c>
      <c r="C55" s="39">
        <v>0</v>
      </c>
      <c r="D55" s="40">
        <v>11</v>
      </c>
      <c r="E55" s="39" t="s">
        <v>59</v>
      </c>
      <c r="F55" s="39">
        <v>0</v>
      </c>
      <c r="G55" s="62"/>
      <c r="H55" s="39">
        <v>0</v>
      </c>
      <c r="I55" s="43"/>
      <c r="J55" s="44"/>
      <c r="K55" s="45"/>
      <c r="L55" s="44"/>
      <c r="M55" s="64"/>
      <c r="N55" s="44"/>
      <c r="O55" s="45"/>
      <c r="P55" s="44"/>
      <c r="Q55" s="46"/>
      <c r="R55" s="47"/>
    </row>
    <row r="56" spans="1:18" s="48" customFormat="1" ht="9.6" customHeight="1">
      <c r="A56" s="50"/>
      <c r="B56" s="51"/>
      <c r="C56" s="51"/>
      <c r="D56" s="51"/>
      <c r="E56" s="39" t="s">
        <v>41</v>
      </c>
      <c r="F56" s="39">
        <v>0</v>
      </c>
      <c r="G56" s="62"/>
      <c r="H56" s="39">
        <v>0</v>
      </c>
      <c r="I56" s="52"/>
      <c r="J56" s="53" t="s">
        <v>41</v>
      </c>
      <c r="K56" s="45"/>
      <c r="L56" s="44"/>
      <c r="M56" s="64"/>
      <c r="N56" s="44"/>
      <c r="O56" s="45"/>
      <c r="P56" s="44"/>
      <c r="Q56" s="46"/>
      <c r="R56" s="47"/>
    </row>
    <row r="57" spans="1:18" s="48" customFormat="1" ht="9.6" customHeight="1">
      <c r="A57" s="50"/>
      <c r="B57" s="51"/>
      <c r="C57" s="51"/>
      <c r="D57" s="68"/>
      <c r="E57" s="44"/>
      <c r="F57" s="44"/>
      <c r="G57" s="35"/>
      <c r="H57" s="44"/>
      <c r="I57" s="55"/>
      <c r="J57" s="56" t="s">
        <v>82</v>
      </c>
      <c r="K57" s="57"/>
      <c r="L57" s="44"/>
      <c r="M57" s="64"/>
      <c r="N57" s="44"/>
      <c r="O57" s="45"/>
      <c r="P57" s="44"/>
      <c r="Q57" s="46"/>
      <c r="R57" s="47"/>
    </row>
    <row r="58" spans="1:18" s="48" customFormat="1" ht="9.6" customHeight="1">
      <c r="A58" s="50"/>
      <c r="B58" s="51"/>
      <c r="C58" s="51"/>
      <c r="D58" s="68"/>
      <c r="E58" s="44"/>
      <c r="F58" s="44"/>
      <c r="G58" s="35"/>
      <c r="H58" s="58" t="s">
        <v>16</v>
      </c>
      <c r="I58" s="59" t="s">
        <v>19</v>
      </c>
      <c r="J58" s="60" t="s">
        <v>83</v>
      </c>
      <c r="K58" s="61"/>
      <c r="L58" s="44"/>
      <c r="M58" s="64"/>
      <c r="N58" s="44"/>
      <c r="O58" s="45"/>
      <c r="P58" s="44"/>
      <c r="Q58" s="46"/>
      <c r="R58" s="47"/>
    </row>
    <row r="59" spans="1:18" s="48" customFormat="1" ht="9.6" customHeight="1">
      <c r="A59" s="50">
        <v>14</v>
      </c>
      <c r="B59" s="39">
        <v>0</v>
      </c>
      <c r="C59" s="39">
        <v>0</v>
      </c>
      <c r="D59" s="40">
        <v>3</v>
      </c>
      <c r="E59" s="39" t="s">
        <v>82</v>
      </c>
      <c r="F59" s="39" t="s">
        <v>84</v>
      </c>
      <c r="G59" s="62"/>
      <c r="H59" s="39">
        <v>0</v>
      </c>
      <c r="I59" s="63"/>
      <c r="J59" s="44"/>
      <c r="K59" s="64"/>
      <c r="L59" s="65"/>
      <c r="M59" s="71"/>
      <c r="N59" s="44"/>
      <c r="O59" s="45"/>
      <c r="P59" s="44"/>
      <c r="Q59" s="46"/>
      <c r="R59" s="47"/>
    </row>
    <row r="60" spans="1:18" s="48" customFormat="1" ht="9.6" customHeight="1">
      <c r="A60" s="50"/>
      <c r="B60" s="51"/>
      <c r="C60" s="51"/>
      <c r="D60" s="51"/>
      <c r="E60" s="39" t="s">
        <v>83</v>
      </c>
      <c r="F60" s="39" t="s">
        <v>85</v>
      </c>
      <c r="G60" s="62"/>
      <c r="H60" s="39">
        <v>0</v>
      </c>
      <c r="I60" s="52"/>
      <c r="J60" s="44"/>
      <c r="K60" s="64"/>
      <c r="L60" s="66"/>
      <c r="M60" s="72"/>
      <c r="N60" s="44"/>
      <c r="O60" s="45"/>
      <c r="P60" s="44"/>
      <c r="Q60" s="46"/>
      <c r="R60" s="47"/>
    </row>
    <row r="61" spans="1:18" s="48" customFormat="1" ht="9.6" customHeight="1">
      <c r="A61" s="50"/>
      <c r="B61" s="51"/>
      <c r="C61" s="51"/>
      <c r="D61" s="68"/>
      <c r="E61" s="44"/>
      <c r="F61" s="44"/>
      <c r="G61" s="35"/>
      <c r="H61" s="44"/>
      <c r="I61" s="69"/>
      <c r="J61" s="44"/>
      <c r="K61" s="55"/>
      <c r="L61" s="56" t="s">
        <v>72</v>
      </c>
      <c r="M61" s="64"/>
      <c r="N61" s="44"/>
      <c r="O61" s="45"/>
      <c r="P61" s="44"/>
      <c r="Q61" s="46"/>
      <c r="R61" s="47"/>
    </row>
    <row r="62" spans="1:18" s="48" customFormat="1" ht="9.6" customHeight="1">
      <c r="A62" s="50"/>
      <c r="B62" s="51"/>
      <c r="C62" s="51"/>
      <c r="D62" s="68"/>
      <c r="E62" s="44"/>
      <c r="F62" s="44"/>
      <c r="G62" s="35"/>
      <c r="H62" s="44"/>
      <c r="I62" s="69"/>
      <c r="J62" s="58" t="s">
        <v>16</v>
      </c>
      <c r="K62" s="59"/>
      <c r="L62" s="60" t="s">
        <v>86</v>
      </c>
      <c r="M62" s="52"/>
      <c r="N62" s="44"/>
      <c r="O62" s="45"/>
      <c r="P62" s="44"/>
      <c r="Q62" s="46"/>
      <c r="R62" s="47"/>
    </row>
    <row r="63" spans="1:18" s="48" customFormat="1" ht="9.6" customHeight="1">
      <c r="A63" s="50">
        <v>15</v>
      </c>
      <c r="B63" s="39">
        <v>0</v>
      </c>
      <c r="C63" s="39">
        <v>0</v>
      </c>
      <c r="D63" s="40">
        <v>11</v>
      </c>
      <c r="E63" s="39" t="s">
        <v>59</v>
      </c>
      <c r="F63" s="39">
        <v>0</v>
      </c>
      <c r="G63" s="62"/>
      <c r="H63" s="39">
        <v>0</v>
      </c>
      <c r="I63" s="43"/>
      <c r="J63" s="44"/>
      <c r="K63" s="64"/>
      <c r="L63" s="44" t="s">
        <v>196</v>
      </c>
      <c r="M63" s="45"/>
      <c r="N63" s="65"/>
      <c r="O63" s="45"/>
      <c r="P63" s="44"/>
      <c r="Q63" s="46"/>
      <c r="R63" s="47"/>
    </row>
    <row r="64" spans="1:18" s="48" customFormat="1" ht="9.6" customHeight="1">
      <c r="A64" s="50"/>
      <c r="B64" s="51"/>
      <c r="C64" s="51"/>
      <c r="D64" s="51"/>
      <c r="E64" s="39" t="s">
        <v>41</v>
      </c>
      <c r="F64" s="39">
        <v>0</v>
      </c>
      <c r="G64" s="62"/>
      <c r="H64" s="39">
        <v>0</v>
      </c>
      <c r="I64" s="52"/>
      <c r="J64" s="53" t="s">
        <v>41</v>
      </c>
      <c r="K64" s="64"/>
      <c r="L64" s="44"/>
      <c r="M64" s="45"/>
      <c r="N64" s="44"/>
      <c r="O64" s="45"/>
      <c r="P64" s="44"/>
      <c r="Q64" s="46"/>
      <c r="R64" s="47"/>
    </row>
    <row r="65" spans="1:18" s="48" customFormat="1" ht="9.6" customHeight="1">
      <c r="A65" s="50"/>
      <c r="B65" s="51"/>
      <c r="C65" s="51"/>
      <c r="D65" s="51"/>
      <c r="E65" s="53"/>
      <c r="F65" s="53"/>
      <c r="G65" s="76"/>
      <c r="H65" s="53"/>
      <c r="I65" s="55"/>
      <c r="J65" s="56" t="s">
        <v>72</v>
      </c>
      <c r="K65" s="71"/>
      <c r="L65" s="44"/>
      <c r="M65" s="45"/>
      <c r="N65" s="44"/>
      <c r="O65" s="45"/>
      <c r="P65" s="44"/>
      <c r="Q65" s="46"/>
      <c r="R65" s="47"/>
    </row>
    <row r="66" spans="1:18" s="48" customFormat="1" ht="9.6" customHeight="1">
      <c r="A66" s="50"/>
      <c r="B66" s="51"/>
      <c r="C66" s="51"/>
      <c r="D66" s="51"/>
      <c r="E66" s="44"/>
      <c r="F66" s="44"/>
      <c r="G66" s="35"/>
      <c r="H66" s="58" t="s">
        <v>16</v>
      </c>
      <c r="I66" s="59" t="s">
        <v>20</v>
      </c>
      <c r="J66" s="60" t="s">
        <v>86</v>
      </c>
      <c r="K66" s="52"/>
      <c r="L66" s="44"/>
      <c r="M66" s="45"/>
      <c r="N66" s="44"/>
      <c r="O66" s="45"/>
      <c r="P66" s="44"/>
      <c r="Q66" s="46"/>
      <c r="R66" s="47"/>
    </row>
    <row r="67" spans="1:18" s="48" customFormat="1" ht="9.6" customHeight="1">
      <c r="A67" s="38">
        <v>16</v>
      </c>
      <c r="B67" s="39">
        <v>0</v>
      </c>
      <c r="C67" s="39">
        <v>0</v>
      </c>
      <c r="D67" s="40">
        <v>2</v>
      </c>
      <c r="E67" s="41" t="s">
        <v>72</v>
      </c>
      <c r="F67" s="41" t="s">
        <v>87</v>
      </c>
      <c r="G67" s="42"/>
      <c r="H67" s="41">
        <v>0</v>
      </c>
      <c r="I67" s="63"/>
      <c r="J67" s="44"/>
      <c r="K67" s="45"/>
      <c r="L67" s="65"/>
      <c r="M67" s="57"/>
      <c r="N67" s="44"/>
      <c r="O67" s="45"/>
      <c r="P67" s="44"/>
      <c r="Q67" s="46"/>
      <c r="R67" s="47"/>
    </row>
    <row r="68" spans="1:18" s="48" customFormat="1" ht="9.6" customHeight="1">
      <c r="A68" s="50"/>
      <c r="B68" s="51"/>
      <c r="C68" s="51"/>
      <c r="D68" s="51"/>
      <c r="E68" s="41" t="s">
        <v>86</v>
      </c>
      <c r="F68" s="41" t="s">
        <v>88</v>
      </c>
      <c r="G68" s="42"/>
      <c r="H68" s="41">
        <v>0</v>
      </c>
      <c r="I68" s="52"/>
      <c r="J68" s="44"/>
      <c r="K68" s="45"/>
      <c r="L68" s="66"/>
      <c r="M68" s="67"/>
      <c r="N68" s="44"/>
      <c r="O68" s="45"/>
      <c r="P68" s="44"/>
      <c r="Q68" s="46"/>
      <c r="R68" s="47"/>
    </row>
    <row r="69" spans="1:18" s="48" customFormat="1" ht="9.6" customHeight="1">
      <c r="A69" s="77"/>
      <c r="B69" s="78"/>
      <c r="C69" s="78"/>
      <c r="D69" s="79"/>
      <c r="E69" s="80"/>
      <c r="F69" s="80"/>
      <c r="G69" s="81"/>
      <c r="H69" s="80"/>
      <c r="I69" s="82"/>
      <c r="J69" s="83"/>
      <c r="K69" s="84"/>
      <c r="L69" s="83"/>
      <c r="M69" s="84"/>
      <c r="N69" s="83"/>
      <c r="O69" s="84"/>
      <c r="P69" s="83"/>
      <c r="Q69" s="84"/>
      <c r="R69" s="47"/>
    </row>
    <row r="70" spans="1:18" s="89" customFormat="1" ht="6" customHeight="1">
      <c r="A70" s="77"/>
      <c r="B70" s="78"/>
      <c r="C70" s="78"/>
      <c r="D70" s="79"/>
      <c r="E70" s="80"/>
      <c r="F70" s="80"/>
      <c r="G70" s="85"/>
      <c r="H70" s="80"/>
      <c r="I70" s="82"/>
      <c r="J70" s="83"/>
      <c r="K70" s="84"/>
      <c r="L70" s="86"/>
      <c r="M70" s="87"/>
      <c r="N70" s="86"/>
      <c r="O70" s="87"/>
      <c r="P70" s="86"/>
      <c r="Q70" s="87"/>
      <c r="R70" s="88"/>
    </row>
    <row r="71" spans="1:18" s="101" customFormat="1" ht="10.5" customHeight="1">
      <c r="A71" s="90" t="s">
        <v>21</v>
      </c>
      <c r="B71" s="91"/>
      <c r="C71" s="92"/>
      <c r="D71" s="93" t="s">
        <v>22</v>
      </c>
      <c r="E71" s="94" t="s">
        <v>23</v>
      </c>
      <c r="F71" s="94"/>
      <c r="G71" s="94"/>
      <c r="H71" s="95"/>
      <c r="I71" s="94" t="s">
        <v>22</v>
      </c>
      <c r="J71" s="94" t="s">
        <v>24</v>
      </c>
      <c r="K71" s="96"/>
      <c r="L71" s="94" t="s">
        <v>25</v>
      </c>
      <c r="M71" s="97"/>
      <c r="N71" s="98" t="s">
        <v>26</v>
      </c>
      <c r="O71" s="98"/>
      <c r="P71" s="99"/>
      <c r="Q71" s="100"/>
    </row>
    <row r="72" spans="1:18" s="101" customFormat="1" ht="9" customHeight="1">
      <c r="A72" s="102" t="s">
        <v>27</v>
      </c>
      <c r="B72" s="103"/>
      <c r="C72" s="104"/>
      <c r="D72" s="105">
        <v>1</v>
      </c>
      <c r="E72" s="106" t="s">
        <v>54</v>
      </c>
      <c r="F72" s="107"/>
      <c r="G72" s="107"/>
      <c r="H72" s="108"/>
      <c r="I72" s="109" t="s">
        <v>28</v>
      </c>
      <c r="J72" s="103"/>
      <c r="K72" s="110"/>
      <c r="L72" s="103"/>
      <c r="M72" s="111"/>
      <c r="N72" s="112" t="s">
        <v>29</v>
      </c>
      <c r="O72" s="113"/>
      <c r="P72" s="113"/>
      <c r="Q72" s="114"/>
    </row>
    <row r="73" spans="1:18" s="101" customFormat="1" ht="9" customHeight="1">
      <c r="A73" s="102" t="s">
        <v>30</v>
      </c>
      <c r="B73" s="103"/>
      <c r="C73" s="104"/>
      <c r="D73" s="105"/>
      <c r="E73" s="106" t="s">
        <v>56</v>
      </c>
      <c r="F73" s="107"/>
      <c r="G73" s="107"/>
      <c r="H73" s="108"/>
      <c r="I73" s="109"/>
      <c r="J73" s="103"/>
      <c r="K73" s="110"/>
      <c r="L73" s="103"/>
      <c r="M73" s="111"/>
      <c r="N73" s="115"/>
      <c r="O73" s="116"/>
      <c r="P73" s="115"/>
      <c r="Q73" s="117"/>
    </row>
    <row r="74" spans="1:18" s="101" customFormat="1" ht="9" customHeight="1">
      <c r="A74" s="118" t="s">
        <v>31</v>
      </c>
      <c r="B74" s="115"/>
      <c r="C74" s="119"/>
      <c r="D74" s="105">
        <v>2</v>
      </c>
      <c r="E74" s="106" t="s">
        <v>72</v>
      </c>
      <c r="F74" s="107"/>
      <c r="G74" s="107"/>
      <c r="H74" s="108"/>
      <c r="I74" s="109" t="s">
        <v>32</v>
      </c>
      <c r="J74" s="103"/>
      <c r="K74" s="110"/>
      <c r="L74" s="103"/>
      <c r="M74" s="111"/>
      <c r="N74" s="112" t="s">
        <v>33</v>
      </c>
      <c r="O74" s="113"/>
      <c r="P74" s="113"/>
      <c r="Q74" s="114"/>
    </row>
    <row r="75" spans="1:18" s="101" customFormat="1" ht="9" customHeight="1">
      <c r="A75" s="120"/>
      <c r="B75" s="121"/>
      <c r="C75" s="122"/>
      <c r="D75" s="105"/>
      <c r="E75" s="106" t="s">
        <v>86</v>
      </c>
      <c r="F75" s="107"/>
      <c r="G75" s="107"/>
      <c r="H75" s="108"/>
      <c r="I75" s="109"/>
      <c r="J75" s="103"/>
      <c r="K75" s="110"/>
      <c r="L75" s="103"/>
      <c r="M75" s="111"/>
      <c r="N75" s="103"/>
      <c r="O75" s="110"/>
      <c r="P75" s="103"/>
      <c r="Q75" s="111"/>
    </row>
    <row r="76" spans="1:18" s="101" customFormat="1" ht="9" customHeight="1">
      <c r="A76" s="123" t="s">
        <v>34</v>
      </c>
      <c r="B76" s="124"/>
      <c r="C76" s="125"/>
      <c r="D76" s="105">
        <v>3</v>
      </c>
      <c r="E76" s="106">
        <v>0</v>
      </c>
      <c r="F76" s="107"/>
      <c r="G76" s="107"/>
      <c r="H76" s="108"/>
      <c r="I76" s="109" t="s">
        <v>35</v>
      </c>
      <c r="J76" s="103"/>
      <c r="K76" s="110"/>
      <c r="L76" s="103"/>
      <c r="M76" s="111"/>
      <c r="N76" s="115"/>
      <c r="O76" s="116"/>
      <c r="P76" s="115"/>
      <c r="Q76" s="117"/>
    </row>
    <row r="77" spans="1:18" s="101" customFormat="1" ht="9" customHeight="1">
      <c r="A77" s="102" t="s">
        <v>27</v>
      </c>
      <c r="B77" s="103"/>
      <c r="C77" s="104"/>
      <c r="D77" s="105"/>
      <c r="E77" s="106">
        <v>0</v>
      </c>
      <c r="F77" s="107"/>
      <c r="G77" s="107"/>
      <c r="H77" s="108"/>
      <c r="I77" s="109"/>
      <c r="J77" s="103"/>
      <c r="K77" s="110"/>
      <c r="L77" s="103"/>
      <c r="M77" s="111"/>
      <c r="N77" s="112" t="s">
        <v>36</v>
      </c>
      <c r="O77" s="113"/>
      <c r="P77" s="113"/>
      <c r="Q77" s="114"/>
    </row>
    <row r="78" spans="1:18" s="101" customFormat="1" ht="9" customHeight="1">
      <c r="A78" s="102" t="s">
        <v>37</v>
      </c>
      <c r="B78" s="103"/>
      <c r="C78" s="126"/>
      <c r="D78" s="105">
        <v>4</v>
      </c>
      <c r="E78" s="106">
        <v>0</v>
      </c>
      <c r="F78" s="107"/>
      <c r="G78" s="107"/>
      <c r="H78" s="108"/>
      <c r="I78" s="109" t="s">
        <v>38</v>
      </c>
      <c r="J78" s="103"/>
      <c r="K78" s="110"/>
      <c r="L78" s="103"/>
      <c r="M78" s="111"/>
      <c r="N78" s="103"/>
      <c r="O78" s="110"/>
      <c r="P78" s="103"/>
      <c r="Q78" s="111"/>
    </row>
    <row r="79" spans="1:18" s="101" customFormat="1" ht="9" customHeight="1">
      <c r="A79" s="118" t="s">
        <v>39</v>
      </c>
      <c r="B79" s="115"/>
      <c r="C79" s="127"/>
      <c r="D79" s="128"/>
      <c r="E79" s="129">
        <v>0</v>
      </c>
      <c r="F79" s="130"/>
      <c r="G79" s="130"/>
      <c r="H79" s="131"/>
      <c r="I79" s="132"/>
      <c r="J79" s="115"/>
      <c r="K79" s="116"/>
      <c r="L79" s="115"/>
      <c r="M79" s="117"/>
      <c r="N79" s="115" t="s">
        <v>53</v>
      </c>
      <c r="O79" s="116"/>
      <c r="P79" s="115"/>
      <c r="Q79" s="133">
        <v>2</v>
      </c>
    </row>
    <row r="80" spans="1:18" ht="15.75" customHeight="1"/>
    <row r="81" ht="9" customHeight="1"/>
  </sheetData>
  <mergeCells count="1">
    <mergeCell ref="A4:C4"/>
  </mergeCells>
  <conditionalFormatting sqref="B7 B11 B15 B19 B23 B27 B31 B35 B39 B43 B47 B51 B55 B59 B63 B67">
    <cfRule type="cellIs" dxfId="72" priority="1" stopIfTrue="1" operator="equal">
      <formula>"DA"</formula>
    </cfRule>
  </conditionalFormatting>
  <conditionalFormatting sqref="H10 H58 H42 H50 H34 H26 H18 H66 J30 L22 N38 J62 J46 L54 J14">
    <cfRule type="expression" dxfId="71" priority="2" stopIfTrue="1">
      <formula>AND($N$1="CU",H10="Umpire")</formula>
    </cfRule>
    <cfRule type="expression" dxfId="70" priority="3" stopIfTrue="1">
      <formula>AND($N$1="CU",H10&lt;&gt;"Umpire",I10&lt;&gt;"")</formula>
    </cfRule>
    <cfRule type="expression" dxfId="69" priority="4" stopIfTrue="1">
      <formula>AND($N$1="CU",H10&lt;&gt;"Umpire")</formula>
    </cfRule>
  </conditionalFormatting>
  <conditionalFormatting sqref="L13 L29 L45 L61 N21 N53 P37 J9 J17 J25 J33 J41 J49 J57 J65">
    <cfRule type="expression" dxfId="68" priority="5" stopIfTrue="1">
      <formula>I10="as"</formula>
    </cfRule>
    <cfRule type="expression" dxfId="67" priority="6" stopIfTrue="1">
      <formula>I10="bs"</formula>
    </cfRule>
  </conditionalFormatting>
  <conditionalFormatting sqref="L14 L30 L46 L62 N22 N54 P38 J10 J18 J26 J34 J42 J50 J58 J66">
    <cfRule type="expression" dxfId="66" priority="7" stopIfTrue="1">
      <formula>I10="as"</formula>
    </cfRule>
    <cfRule type="expression" dxfId="65" priority="8" stopIfTrue="1">
      <formula>I10="bs"</formula>
    </cfRule>
  </conditionalFormatting>
  <conditionalFormatting sqref="I10 I18 I26 I34 I42 I50 I58 I66 K62 K46 K30 K14 M22 M54 O38">
    <cfRule type="expression" dxfId="64" priority="9" stopIfTrue="1">
      <formula>$N$1="CU"</formula>
    </cfRule>
  </conditionalFormatting>
  <conditionalFormatting sqref="E7 E11 E15 E19 E23 E27 E31 E35 E39 E43 E47 E51 E55 E59 E63 E67">
    <cfRule type="cellIs" dxfId="63" priority="10" stopIfTrue="1" operator="equal">
      <formula>"Bye"</formula>
    </cfRule>
  </conditionalFormatting>
  <conditionalFormatting sqref="D7 D11 D19 D23 D27 D31 D35 D39 D43 D47 D51 D55 D63 D67">
    <cfRule type="cellIs" dxfId="62"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4294967293"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topLeftCell="A5" workbookViewId="0">
      <selection activeCell="O33" sqref="O33"/>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16384" width="9.140625" style="195"/>
  </cols>
  <sheetData>
    <row r="1" spans="1:20" s="140" customFormat="1" ht="21.75" customHeight="1">
      <c r="A1" s="135">
        <v>0</v>
      </c>
      <c r="B1" s="135"/>
      <c r="C1" s="136"/>
      <c r="D1" s="136"/>
      <c r="E1" s="136"/>
      <c r="F1" s="136"/>
      <c r="G1" s="136"/>
      <c r="H1" s="136"/>
      <c r="I1" s="137"/>
      <c r="J1" s="138" t="s">
        <v>40</v>
      </c>
      <c r="K1" s="138"/>
      <c r="L1" s="139"/>
      <c r="M1" s="137"/>
      <c r="N1" s="137" t="s">
        <v>41</v>
      </c>
      <c r="O1" s="137"/>
      <c r="P1" s="136"/>
      <c r="Q1" s="137"/>
    </row>
    <row r="2" spans="1:20" s="145" customFormat="1">
      <c r="A2" s="141">
        <v>0</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25">
        <v>0</v>
      </c>
      <c r="B4" s="425"/>
      <c r="C4" s="425"/>
      <c r="D4" s="151"/>
      <c r="E4" s="151"/>
      <c r="F4" s="151" t="s">
        <v>52</v>
      </c>
      <c r="G4" s="152"/>
      <c r="H4" s="151"/>
      <c r="I4" s="153"/>
      <c r="J4" s="22">
        <v>0</v>
      </c>
      <c r="K4" s="153"/>
      <c r="L4" s="154">
        <v>0</v>
      </c>
      <c r="M4" s="153"/>
      <c r="N4" s="151"/>
      <c r="O4" s="153"/>
      <c r="P4" s="151"/>
      <c r="Q4" s="155" t="s">
        <v>53</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94</v>
      </c>
      <c r="F7" s="172" t="s">
        <v>95</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17</v>
      </c>
      <c r="J8" s="187" t="s">
        <v>94</v>
      </c>
      <c r="K8" s="187"/>
      <c r="L8" s="174"/>
      <c r="M8" s="174"/>
      <c r="N8" s="175"/>
      <c r="O8" s="176"/>
      <c r="P8" s="177"/>
      <c r="Q8" s="178"/>
      <c r="R8" s="179"/>
      <c r="T8" s="188" t="s">
        <v>58</v>
      </c>
    </row>
    <row r="9" spans="1:20" s="180" customFormat="1" ht="9.6" customHeight="1">
      <c r="A9" s="182">
        <v>2</v>
      </c>
      <c r="B9" s="170">
        <v>0</v>
      </c>
      <c r="C9" s="170">
        <v>0</v>
      </c>
      <c r="D9" s="171">
        <v>14</v>
      </c>
      <c r="E9" s="170" t="s">
        <v>59</v>
      </c>
      <c r="F9" s="170">
        <v>0</v>
      </c>
      <c r="G9" s="170"/>
      <c r="H9" s="170">
        <v>0</v>
      </c>
      <c r="I9" s="189"/>
      <c r="J9" s="174"/>
      <c r="K9" s="190"/>
      <c r="L9" s="174"/>
      <c r="M9" s="174"/>
      <c r="N9" s="175"/>
      <c r="O9" s="176"/>
      <c r="P9" s="177"/>
      <c r="Q9" s="178"/>
      <c r="R9" s="179"/>
      <c r="T9" s="188" t="s">
        <v>58</v>
      </c>
    </row>
    <row r="10" spans="1:20" s="180" customFormat="1" ht="9.6" customHeight="1">
      <c r="A10" s="182"/>
      <c r="B10" s="183"/>
      <c r="C10" s="183"/>
      <c r="D10" s="191"/>
      <c r="E10" s="174"/>
      <c r="F10" s="174"/>
      <c r="G10" s="184"/>
      <c r="H10" s="174"/>
      <c r="I10" s="192"/>
      <c r="J10" s="185" t="s">
        <v>16</v>
      </c>
      <c r="K10" s="193" t="s">
        <v>17</v>
      </c>
      <c r="L10" s="187" t="s">
        <v>94</v>
      </c>
      <c r="M10" s="194"/>
      <c r="N10" s="195"/>
      <c r="O10" s="196"/>
      <c r="P10" s="177"/>
      <c r="Q10" s="178"/>
      <c r="R10" s="179"/>
      <c r="T10" s="188" t="s">
        <v>58</v>
      </c>
    </row>
    <row r="11" spans="1:20" s="180" customFormat="1" ht="9.6" customHeight="1">
      <c r="A11" s="182">
        <v>3</v>
      </c>
      <c r="B11" s="170">
        <v>0</v>
      </c>
      <c r="C11" s="170">
        <v>0</v>
      </c>
      <c r="D11" s="171">
        <v>7</v>
      </c>
      <c r="E11" s="170" t="s">
        <v>96</v>
      </c>
      <c r="F11" s="170" t="s">
        <v>97</v>
      </c>
      <c r="G11" s="170"/>
      <c r="H11" s="170">
        <v>0</v>
      </c>
      <c r="I11" s="173"/>
      <c r="J11" s="174"/>
      <c r="K11" s="197"/>
      <c r="L11" s="174" t="s">
        <v>133</v>
      </c>
      <c r="M11" s="198"/>
      <c r="N11" s="196"/>
      <c r="O11" s="196"/>
      <c r="P11" s="177"/>
      <c r="Q11" s="178"/>
      <c r="R11" s="179"/>
      <c r="T11" s="188" t="s">
        <v>58</v>
      </c>
    </row>
    <row r="12" spans="1:20" s="180" customFormat="1" ht="9.6" customHeight="1">
      <c r="A12" s="182"/>
      <c r="B12" s="183"/>
      <c r="C12" s="183"/>
      <c r="D12" s="191"/>
      <c r="E12" s="174"/>
      <c r="F12" s="174"/>
      <c r="G12" s="184"/>
      <c r="H12" s="185" t="s">
        <v>16</v>
      </c>
      <c r="I12" s="186" t="s">
        <v>89</v>
      </c>
      <c r="J12" s="187" t="s">
        <v>96</v>
      </c>
      <c r="K12" s="199"/>
      <c r="L12" s="174"/>
      <c r="M12" s="198"/>
      <c r="N12" s="196"/>
      <c r="O12" s="196"/>
      <c r="P12" s="177"/>
      <c r="Q12" s="178"/>
      <c r="R12" s="179"/>
      <c r="T12" s="188" t="s">
        <v>58</v>
      </c>
    </row>
    <row r="13" spans="1:20" s="180" customFormat="1" ht="9.6" customHeight="1">
      <c r="A13" s="182">
        <v>4</v>
      </c>
      <c r="B13" s="170">
        <v>0</v>
      </c>
      <c r="C13" s="170">
        <v>0</v>
      </c>
      <c r="D13" s="171">
        <v>10</v>
      </c>
      <c r="E13" s="170" t="s">
        <v>98</v>
      </c>
      <c r="F13" s="170" t="s">
        <v>99</v>
      </c>
      <c r="G13" s="170"/>
      <c r="H13" s="170">
        <v>0</v>
      </c>
      <c r="I13" s="200"/>
      <c r="J13" s="174" t="s">
        <v>90</v>
      </c>
      <c r="K13" s="174"/>
      <c r="L13" s="174"/>
      <c r="M13" s="198"/>
      <c r="N13" s="196"/>
      <c r="O13" s="196"/>
      <c r="P13" s="177"/>
      <c r="Q13" s="178"/>
      <c r="R13" s="179"/>
      <c r="T13" s="188" t="s">
        <v>58</v>
      </c>
    </row>
    <row r="14" spans="1:20" s="180" customFormat="1" ht="9.6" customHeight="1">
      <c r="A14" s="182"/>
      <c r="B14" s="183"/>
      <c r="C14" s="183"/>
      <c r="D14" s="191"/>
      <c r="E14" s="174"/>
      <c r="F14" s="174"/>
      <c r="G14" s="184"/>
      <c r="H14" s="201"/>
      <c r="I14" s="192"/>
      <c r="J14" s="174"/>
      <c r="K14" s="174"/>
      <c r="L14" s="185" t="s">
        <v>16</v>
      </c>
      <c r="M14" s="193"/>
      <c r="N14" s="187" t="s">
        <v>41</v>
      </c>
      <c r="O14" s="194"/>
      <c r="P14" s="177"/>
      <c r="Q14" s="178"/>
      <c r="R14" s="179"/>
      <c r="T14" s="188" t="s">
        <v>58</v>
      </c>
    </row>
    <row r="15" spans="1:20" s="180" customFormat="1" ht="9.6" customHeight="1">
      <c r="A15" s="169">
        <v>5</v>
      </c>
      <c r="B15" s="170">
        <v>0</v>
      </c>
      <c r="C15" s="170">
        <v>0</v>
      </c>
      <c r="D15" s="171">
        <v>4</v>
      </c>
      <c r="E15" s="172" t="s">
        <v>100</v>
      </c>
      <c r="F15" s="172" t="s">
        <v>101</v>
      </c>
      <c r="G15" s="172"/>
      <c r="H15" s="172">
        <v>0</v>
      </c>
      <c r="I15" s="202"/>
      <c r="J15" s="174"/>
      <c r="K15" s="174"/>
      <c r="L15" s="174"/>
      <c r="M15" s="198"/>
      <c r="N15" s="174"/>
      <c r="O15" s="198"/>
      <c r="P15" s="177"/>
      <c r="Q15" s="178"/>
      <c r="R15" s="179"/>
      <c r="T15" s="188" t="s">
        <v>58</v>
      </c>
    </row>
    <row r="16" spans="1:20" s="180" customFormat="1" ht="9.6" customHeight="1" thickBot="1">
      <c r="A16" s="182"/>
      <c r="B16" s="183"/>
      <c r="C16" s="183"/>
      <c r="D16" s="191"/>
      <c r="E16" s="174"/>
      <c r="F16" s="174"/>
      <c r="G16" s="184"/>
      <c r="H16" s="185" t="s">
        <v>16</v>
      </c>
      <c r="I16" s="186" t="s">
        <v>17</v>
      </c>
      <c r="J16" s="187" t="s">
        <v>100</v>
      </c>
      <c r="K16" s="187"/>
      <c r="L16" s="174"/>
      <c r="M16" s="198"/>
      <c r="N16" s="196"/>
      <c r="O16" s="198"/>
      <c r="P16" s="177"/>
      <c r="Q16" s="178"/>
      <c r="R16" s="179"/>
      <c r="T16" s="203" t="s">
        <v>64</v>
      </c>
    </row>
    <row r="17" spans="1:18" s="180" customFormat="1" ht="9.6" customHeight="1">
      <c r="A17" s="182">
        <v>6</v>
      </c>
      <c r="B17" s="170">
        <v>0</v>
      </c>
      <c r="C17" s="170">
        <v>0</v>
      </c>
      <c r="D17" s="171">
        <v>14</v>
      </c>
      <c r="E17" s="170" t="s">
        <v>59</v>
      </c>
      <c r="F17" s="170">
        <v>0</v>
      </c>
      <c r="G17" s="170"/>
      <c r="H17" s="170">
        <v>0</v>
      </c>
      <c r="I17" s="189"/>
      <c r="J17" s="174"/>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102</v>
      </c>
      <c r="M18" s="204"/>
      <c r="N18" s="196"/>
      <c r="O18" s="198"/>
      <c r="P18" s="177"/>
      <c r="Q18" s="178"/>
      <c r="R18" s="179"/>
    </row>
    <row r="19" spans="1:18" s="180" customFormat="1" ht="9.6" customHeight="1">
      <c r="A19" s="182">
        <v>7</v>
      </c>
      <c r="B19" s="170">
        <v>0</v>
      </c>
      <c r="C19" s="170">
        <v>0</v>
      </c>
      <c r="D19" s="171">
        <v>5</v>
      </c>
      <c r="E19" s="170" t="s">
        <v>102</v>
      </c>
      <c r="F19" s="170" t="s">
        <v>103</v>
      </c>
      <c r="G19" s="170"/>
      <c r="H19" s="170">
        <v>0</v>
      </c>
      <c r="I19" s="173"/>
      <c r="J19" s="174"/>
      <c r="K19" s="197"/>
      <c r="L19" s="174" t="s">
        <v>203</v>
      </c>
      <c r="M19" s="196"/>
      <c r="N19" s="196"/>
      <c r="O19" s="198"/>
      <c r="Q19" s="177"/>
      <c r="R19" s="179"/>
    </row>
    <row r="20" spans="1:18" s="180" customFormat="1" ht="9.6" customHeight="1">
      <c r="A20" s="182"/>
      <c r="B20" s="183"/>
      <c r="C20" s="183"/>
      <c r="D20" s="183"/>
      <c r="E20" s="174"/>
      <c r="F20" s="174"/>
      <c r="G20" s="184"/>
      <c r="H20" s="185" t="s">
        <v>16</v>
      </c>
      <c r="I20" s="186" t="s">
        <v>18</v>
      </c>
      <c r="J20" s="187" t="s">
        <v>102</v>
      </c>
      <c r="K20" s="199"/>
      <c r="L20" s="174"/>
      <c r="M20" s="196"/>
      <c r="N20" s="196"/>
      <c r="O20" s="198"/>
      <c r="P20" s="177"/>
      <c r="Q20" s="178"/>
      <c r="R20" s="178"/>
    </row>
    <row r="21" spans="1:18" s="180" customFormat="1" ht="9.6" customHeight="1">
      <c r="A21" s="182">
        <v>8</v>
      </c>
      <c r="B21" s="170">
        <v>0</v>
      </c>
      <c r="C21" s="170">
        <v>0</v>
      </c>
      <c r="D21" s="171">
        <v>12</v>
      </c>
      <c r="E21" s="170" t="s">
        <v>104</v>
      </c>
      <c r="F21" s="170" t="s">
        <v>105</v>
      </c>
      <c r="G21" s="170"/>
      <c r="H21" s="170">
        <v>0</v>
      </c>
      <c r="I21" s="200"/>
      <c r="J21" s="174" t="s">
        <v>91</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9</v>
      </c>
      <c r="E23" s="170" t="s">
        <v>106</v>
      </c>
      <c r="F23" s="170" t="s">
        <v>107</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t="s">
        <v>89</v>
      </c>
      <c r="J24" s="187" t="s">
        <v>106</v>
      </c>
      <c r="K24" s="187"/>
      <c r="L24" s="174"/>
      <c r="M24" s="196"/>
      <c r="N24" s="196"/>
      <c r="O24" s="198"/>
      <c r="P24" s="177"/>
      <c r="Q24" s="178"/>
      <c r="R24" s="179"/>
    </row>
    <row r="25" spans="1:18" s="180" customFormat="1" ht="9.6" customHeight="1">
      <c r="A25" s="182">
        <v>10</v>
      </c>
      <c r="B25" s="170">
        <v>0</v>
      </c>
      <c r="C25" s="170">
        <v>0</v>
      </c>
      <c r="D25" s="171">
        <v>11</v>
      </c>
      <c r="E25" s="170" t="s">
        <v>60</v>
      </c>
      <c r="F25" s="170" t="s">
        <v>61</v>
      </c>
      <c r="G25" s="170"/>
      <c r="H25" s="170">
        <v>0</v>
      </c>
      <c r="I25" s="189"/>
      <c r="J25" s="174" t="s">
        <v>92</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355" t="s">
        <v>108</v>
      </c>
      <c r="M26" s="194"/>
      <c r="N26" s="196"/>
      <c r="O26" s="198"/>
      <c r="P26" s="177"/>
      <c r="Q26" s="178"/>
      <c r="R26" s="179"/>
    </row>
    <row r="27" spans="1:18" s="180" customFormat="1" ht="9.6" customHeight="1">
      <c r="A27" s="182">
        <v>11</v>
      </c>
      <c r="B27" s="170">
        <v>0</v>
      </c>
      <c r="C27" s="170">
        <v>0</v>
      </c>
      <c r="D27" s="171">
        <v>14</v>
      </c>
      <c r="E27" s="170" t="s">
        <v>59</v>
      </c>
      <c r="F27" s="170">
        <v>0</v>
      </c>
      <c r="G27" s="170"/>
      <c r="H27" s="170">
        <v>0</v>
      </c>
      <c r="I27" s="173"/>
      <c r="J27" s="174"/>
      <c r="K27" s="197"/>
      <c r="L27" s="174" t="s">
        <v>199</v>
      </c>
      <c r="M27" s="198"/>
      <c r="N27" s="196"/>
      <c r="O27" s="198"/>
      <c r="P27" s="177"/>
      <c r="Q27" s="178"/>
      <c r="R27" s="179"/>
    </row>
    <row r="28" spans="1:18" s="180" customFormat="1" ht="9.6" customHeight="1">
      <c r="A28" s="169"/>
      <c r="B28" s="183"/>
      <c r="C28" s="183"/>
      <c r="D28" s="191"/>
      <c r="E28" s="174"/>
      <c r="F28" s="174"/>
      <c r="G28" s="184"/>
      <c r="H28" s="185" t="s">
        <v>16</v>
      </c>
      <c r="I28" s="186" t="s">
        <v>20</v>
      </c>
      <c r="J28" s="187" t="s">
        <v>108</v>
      </c>
      <c r="K28" s="199"/>
      <c r="L28" s="174"/>
      <c r="M28" s="198"/>
      <c r="N28" s="196"/>
      <c r="O28" s="198"/>
      <c r="P28" s="177"/>
      <c r="Q28" s="178"/>
      <c r="R28" s="179"/>
    </row>
    <row r="29" spans="1:18" s="180" customFormat="1" ht="9.6" customHeight="1">
      <c r="A29" s="169">
        <v>12</v>
      </c>
      <c r="B29" s="170">
        <v>0</v>
      </c>
      <c r="C29" s="170">
        <v>0</v>
      </c>
      <c r="D29" s="171">
        <v>3</v>
      </c>
      <c r="E29" s="172" t="s">
        <v>108</v>
      </c>
      <c r="F29" s="172" t="s">
        <v>109</v>
      </c>
      <c r="G29" s="172"/>
      <c r="H29" s="172">
        <v>0</v>
      </c>
      <c r="I29" s="200"/>
      <c r="J29" s="174"/>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41</v>
      </c>
      <c r="O30" s="204"/>
      <c r="P30" s="177"/>
      <c r="Q30" s="178"/>
      <c r="R30" s="179"/>
    </row>
    <row r="31" spans="1:18" s="180" customFormat="1" ht="9.6" customHeight="1">
      <c r="A31" s="182">
        <v>13</v>
      </c>
      <c r="B31" s="170">
        <v>0</v>
      </c>
      <c r="C31" s="170">
        <v>0</v>
      </c>
      <c r="D31" s="171">
        <v>8</v>
      </c>
      <c r="E31" s="170" t="s">
        <v>110</v>
      </c>
      <c r="F31" s="170" t="s">
        <v>111</v>
      </c>
      <c r="G31" s="170"/>
      <c r="H31" s="170">
        <v>0</v>
      </c>
      <c r="I31" s="202"/>
      <c r="J31" s="174"/>
      <c r="K31" s="174"/>
      <c r="L31" s="174"/>
      <c r="M31" s="198"/>
      <c r="N31" s="174"/>
      <c r="O31" s="196"/>
      <c r="P31" s="177"/>
      <c r="Q31" s="178"/>
      <c r="R31" s="179"/>
    </row>
    <row r="32" spans="1:18" s="180" customFormat="1" ht="9.6" customHeight="1">
      <c r="A32" s="182"/>
      <c r="B32" s="183"/>
      <c r="C32" s="183"/>
      <c r="D32" s="191"/>
      <c r="E32" s="174"/>
      <c r="F32" s="174"/>
      <c r="G32" s="184"/>
      <c r="H32" s="185" t="s">
        <v>16</v>
      </c>
      <c r="I32" s="186" t="s">
        <v>89</v>
      </c>
      <c r="J32" s="187" t="s">
        <v>110</v>
      </c>
      <c r="K32" s="187"/>
      <c r="L32" s="174"/>
      <c r="M32" s="198"/>
      <c r="N32" s="196"/>
      <c r="O32" s="196"/>
      <c r="P32" s="177"/>
      <c r="Q32" s="178"/>
      <c r="R32" s="179"/>
    </row>
    <row r="33" spans="1:18" s="180" customFormat="1" ht="9.6" customHeight="1">
      <c r="A33" s="182">
        <v>14</v>
      </c>
      <c r="B33" s="170">
        <v>0</v>
      </c>
      <c r="C33" s="170">
        <v>0</v>
      </c>
      <c r="D33" s="171">
        <v>6</v>
      </c>
      <c r="E33" s="170" t="s">
        <v>44</v>
      </c>
      <c r="F33" s="170" t="s">
        <v>103</v>
      </c>
      <c r="G33" s="170"/>
      <c r="H33" s="170">
        <v>0</v>
      </c>
      <c r="I33" s="189"/>
      <c r="J33" s="174" t="s">
        <v>93</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112</v>
      </c>
      <c r="M34" s="204"/>
      <c r="N34" s="196"/>
      <c r="O34" s="196"/>
      <c r="P34" s="177"/>
      <c r="Q34" s="178"/>
      <c r="R34" s="179"/>
    </row>
    <row r="35" spans="1:18" s="180" customFormat="1" ht="9.6" customHeight="1">
      <c r="A35" s="182">
        <v>15</v>
      </c>
      <c r="B35" s="170">
        <v>0</v>
      </c>
      <c r="C35" s="170">
        <v>0</v>
      </c>
      <c r="D35" s="171">
        <v>14</v>
      </c>
      <c r="E35" s="170" t="s">
        <v>59</v>
      </c>
      <c r="F35" s="170">
        <v>0</v>
      </c>
      <c r="G35" s="170"/>
      <c r="H35" s="170">
        <v>0</v>
      </c>
      <c r="I35" s="173"/>
      <c r="J35" s="174"/>
      <c r="K35" s="197"/>
      <c r="L35" s="174" t="s">
        <v>195</v>
      </c>
      <c r="M35" s="196"/>
      <c r="N35" s="196"/>
      <c r="O35" s="196"/>
      <c r="P35" s="177"/>
      <c r="Q35" s="178"/>
      <c r="R35" s="179"/>
    </row>
    <row r="36" spans="1:18" s="180" customFormat="1" ht="9.6" customHeight="1">
      <c r="A36" s="182"/>
      <c r="B36" s="183"/>
      <c r="C36" s="183"/>
      <c r="D36" s="183"/>
      <c r="E36" s="174"/>
      <c r="F36" s="174"/>
      <c r="G36" s="184"/>
      <c r="H36" s="185" t="s">
        <v>16</v>
      </c>
      <c r="I36" s="186" t="s">
        <v>20</v>
      </c>
      <c r="J36" s="187" t="s">
        <v>112</v>
      </c>
      <c r="K36" s="199"/>
      <c r="L36" s="174"/>
      <c r="M36" s="196"/>
      <c r="N36" s="196"/>
      <c r="O36" s="196"/>
      <c r="P36" s="177"/>
      <c r="Q36" s="178"/>
      <c r="R36" s="179"/>
    </row>
    <row r="37" spans="1:18" s="180" customFormat="1" ht="9.6" customHeight="1">
      <c r="A37" s="169">
        <v>16</v>
      </c>
      <c r="B37" s="170">
        <v>0</v>
      </c>
      <c r="C37" s="170">
        <v>0</v>
      </c>
      <c r="D37" s="171">
        <v>2</v>
      </c>
      <c r="E37" s="172" t="s">
        <v>112</v>
      </c>
      <c r="F37" s="172" t="s">
        <v>113</v>
      </c>
      <c r="G37" s="170"/>
      <c r="H37" s="172">
        <v>0</v>
      </c>
      <c r="I37" s="200"/>
      <c r="J37" s="174"/>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hidden="1"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94</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112</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108</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100</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53</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61" priority="1" stopIfTrue="1">
      <formula>AND($D7&lt;9,$C7&gt;0)</formula>
    </cfRule>
  </conditionalFormatting>
  <conditionalFormatting sqref="H40 H60 J50 H24 H48 H32 J58 H68 H36 H56 J66 H64 J10 L46 H28 L14 J18 J26 J34 L30 L62 H44 J42 H52 H8 H16 H20 H12 N22">
    <cfRule type="expression" dxfId="60" priority="2" stopIfTrue="1">
      <formula>AND($N$1="CU",H8="Umpire")</formula>
    </cfRule>
    <cfRule type="expression" dxfId="59" priority="3" stopIfTrue="1">
      <formula>AND($N$1="CU",H8&lt;&gt;"Umpire",I8&lt;&gt;"")</formula>
    </cfRule>
    <cfRule type="expression" dxfId="58" priority="4" stopIfTrue="1">
      <formula>AND($N$1="CU",H8&lt;&gt;"Umpire")</formula>
    </cfRule>
  </conditionalFormatting>
  <conditionalFormatting sqref="D53 D47 D45 D43 D41 D39 D69 D67 D49 D65 D63 D61 D59 D57 D55 D51">
    <cfRule type="expression" dxfId="57" priority="5" stopIfTrue="1">
      <formula>AND($D39&lt;9,$C39&gt;0)</formula>
    </cfRule>
  </conditionalFormatting>
  <conditionalFormatting sqref="E55 E57 E59 E61 E63 E65 E67 E69 E39 E41 E43 E45 E47 E49 E51 E53">
    <cfRule type="cellIs" dxfId="56" priority="6" stopIfTrue="1" operator="equal">
      <formula>"Bye"</formula>
    </cfRule>
    <cfRule type="expression" dxfId="55" priority="7" stopIfTrue="1">
      <formula>AND($D39&lt;9,$C39&gt;0)</formula>
    </cfRule>
  </conditionalFormatting>
  <conditionalFormatting sqref="L10 L18 L26 L34 N30 N62 L58 L66 N14 N46 L42 L50 P22 J8 J12 J16 J20 J24 J28 J32 J36 J56 J60 J64 J68 J40 J44 J48 J52">
    <cfRule type="expression" dxfId="54" priority="8" stopIfTrue="1">
      <formula>I8="as"</formula>
    </cfRule>
    <cfRule type="expression" dxfId="53" priority="9" stopIfTrue="1">
      <formula>I8="bs"</formula>
    </cfRule>
  </conditionalFormatting>
  <conditionalFormatting sqref="B7 B9 B11 B13 B15 B17 B19 B21 B23 B25 B27 B29 B31 B33 B35 B37 B55 B57 B59 B61 B63 B65 B67 B69 B39 B41 B43 B45 B47 B49 B51 B53">
    <cfRule type="cellIs" dxfId="52" priority="10" stopIfTrue="1" operator="equal">
      <formula>"QA"</formula>
    </cfRule>
    <cfRule type="cellIs" dxfId="51" priority="11" stopIfTrue="1" operator="equal">
      <formula>"DA"</formula>
    </cfRule>
  </conditionalFormatting>
  <conditionalFormatting sqref="I8 I12 I16 I20 I24 I28 I32 I36 M30 M14 K10 K34 Q79 K18 K26 O22">
    <cfRule type="expression" dxfId="50" priority="12" stopIfTrue="1">
      <formula>$N$1="CU"</formula>
    </cfRule>
  </conditionalFormatting>
  <conditionalFormatting sqref="E35 E37 E25 E33 E31 E29 E27 E23 E19 E21 E9 E17 E15 E13 E11 E7">
    <cfRule type="cellIs" dxfId="49" priority="13" stopIfTrue="1" operator="equal">
      <formula>"Bye"</formula>
    </cfRule>
  </conditionalFormatting>
  <conditionalFormatting sqref="D9 D7 D11 D13 D15 D17 D19 D21 D23 D25 D27 D29 D31 D33 D35 D37">
    <cfRule type="expression" dxfId="48"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3"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R29"/>
  <sheetViews>
    <sheetView zoomScaleSheetLayoutView="100" workbookViewId="0">
      <selection activeCell="D14" sqref="D14"/>
    </sheetView>
  </sheetViews>
  <sheetFormatPr defaultRowHeight="12.75"/>
  <cols>
    <col min="1" max="1" width="9.140625" style="195"/>
    <col min="2" max="2" width="35.7109375" style="195" customWidth="1"/>
    <col min="3" max="7" width="11.7109375" style="195" customWidth="1"/>
    <col min="8" max="8" width="5.5703125" style="195" customWidth="1"/>
    <col min="9" max="9" width="5.85546875" style="195" customWidth="1"/>
    <col min="10" max="18" width="5.5703125" style="195" customWidth="1"/>
    <col min="19" max="16384" width="9.140625" style="195"/>
  </cols>
  <sheetData>
    <row r="1" spans="1:18" ht="39" customHeight="1">
      <c r="A1" s="135">
        <v>0</v>
      </c>
      <c r="B1" s="267" t="s">
        <v>114</v>
      </c>
      <c r="C1" s="140"/>
      <c r="D1" s="140"/>
      <c r="E1" s="140"/>
      <c r="F1" s="140"/>
      <c r="G1" s="268" t="s">
        <v>115</v>
      </c>
      <c r="H1" s="269"/>
      <c r="I1" s="270"/>
      <c r="J1" s="268"/>
      <c r="K1" s="268"/>
      <c r="L1" s="268"/>
      <c r="M1" s="271"/>
      <c r="N1" s="271"/>
      <c r="O1" s="271"/>
      <c r="P1" s="140"/>
      <c r="Q1" s="271"/>
      <c r="R1" s="140"/>
    </row>
    <row r="2" spans="1:18" ht="20.25" customHeight="1">
      <c r="A2" s="141">
        <v>0</v>
      </c>
      <c r="B2" s="141" t="s">
        <v>116</v>
      </c>
      <c r="C2" s="141"/>
      <c r="D2" s="141"/>
      <c r="E2" s="141"/>
      <c r="F2" s="142"/>
      <c r="G2" s="145"/>
      <c r="H2" s="145"/>
      <c r="I2" s="266"/>
      <c r="J2" s="268"/>
      <c r="K2" s="268"/>
      <c r="L2" s="272"/>
      <c r="M2" s="266"/>
      <c r="N2" s="145"/>
      <c r="O2" s="266"/>
      <c r="P2" s="145"/>
      <c r="Q2" s="266"/>
      <c r="R2" s="145"/>
    </row>
    <row r="3" spans="1:18">
      <c r="A3" s="273" t="s">
        <v>2</v>
      </c>
      <c r="B3" s="273"/>
      <c r="C3" s="273"/>
      <c r="D3" s="273"/>
      <c r="E3" s="273"/>
      <c r="F3" s="273" t="s">
        <v>3</v>
      </c>
      <c r="G3" s="273"/>
      <c r="H3" s="273"/>
      <c r="I3" s="274"/>
      <c r="J3" s="148" t="s">
        <v>4</v>
      </c>
      <c r="K3" s="147"/>
      <c r="L3" s="275" t="s">
        <v>5</v>
      </c>
      <c r="M3" s="274"/>
      <c r="N3" s="273"/>
      <c r="O3" s="274"/>
      <c r="P3" s="273"/>
      <c r="Q3" s="276" t="s">
        <v>6</v>
      </c>
      <c r="R3" s="150"/>
    </row>
    <row r="4" spans="1:18" ht="13.5" thickBot="1">
      <c r="A4" s="425" t="s">
        <v>117</v>
      </c>
      <c r="B4" s="425"/>
      <c r="C4" s="425"/>
      <c r="D4" s="277"/>
      <c r="E4" s="277"/>
      <c r="F4" s="151" t="s">
        <v>52</v>
      </c>
      <c r="G4" s="278"/>
      <c r="H4" s="277"/>
      <c r="I4" s="279"/>
      <c r="J4" s="22">
        <v>0</v>
      </c>
      <c r="K4" s="153"/>
      <c r="L4" s="280">
        <v>0</v>
      </c>
      <c r="M4" s="279"/>
      <c r="N4" s="277"/>
      <c r="O4" s="279"/>
      <c r="P4" s="277"/>
      <c r="Q4" s="155" t="s">
        <v>53</v>
      </c>
      <c r="R4" s="156"/>
    </row>
    <row r="5" spans="1:18">
      <c r="A5" s="281"/>
      <c r="B5" s="282"/>
      <c r="C5" s="282" t="s">
        <v>42</v>
      </c>
      <c r="D5" s="282"/>
      <c r="E5" s="283"/>
      <c r="F5" s="283"/>
      <c r="G5" s="283"/>
      <c r="H5" s="283"/>
      <c r="I5" s="283"/>
      <c r="J5" s="282"/>
      <c r="K5" s="284"/>
      <c r="L5" s="282"/>
      <c r="M5" s="284"/>
      <c r="N5" s="282"/>
      <c r="O5" s="284"/>
      <c r="P5" s="282"/>
      <c r="Q5" s="285"/>
      <c r="R5" s="150"/>
    </row>
    <row r="8" spans="1:18" ht="13.5" thickBot="1"/>
    <row r="9" spans="1:18" ht="20.25">
      <c r="A9" s="286"/>
      <c r="B9" s="287" t="s">
        <v>118</v>
      </c>
      <c r="C9" s="288">
        <v>1</v>
      </c>
      <c r="D9" s="288">
        <v>2</v>
      </c>
      <c r="E9" s="288">
        <v>3</v>
      </c>
      <c r="F9" s="288">
        <v>4</v>
      </c>
      <c r="G9" s="289">
        <v>5</v>
      </c>
      <c r="H9" s="288" t="s">
        <v>119</v>
      </c>
      <c r="I9" s="288" t="s">
        <v>120</v>
      </c>
      <c r="J9" s="288" t="s">
        <v>121</v>
      </c>
      <c r="K9" s="288" t="s">
        <v>122</v>
      </c>
      <c r="L9" s="288" t="s">
        <v>123</v>
      </c>
      <c r="M9" s="288" t="s">
        <v>124</v>
      </c>
      <c r="N9" s="288" t="s">
        <v>122</v>
      </c>
      <c r="O9" s="288" t="s">
        <v>125</v>
      </c>
      <c r="P9" s="288" t="s">
        <v>126</v>
      </c>
      <c r="Q9" s="288" t="s">
        <v>122</v>
      </c>
      <c r="R9" s="290" t="s">
        <v>127</v>
      </c>
    </row>
    <row r="10" spans="1:18" ht="30" customHeight="1">
      <c r="A10" s="291">
        <v>1</v>
      </c>
      <c r="B10" s="292" t="s">
        <v>128</v>
      </c>
      <c r="C10" s="293" t="s">
        <v>129</v>
      </c>
      <c r="D10" s="293"/>
      <c r="E10" s="298" t="s">
        <v>154</v>
      </c>
      <c r="F10" s="293"/>
      <c r="G10" s="298" t="s">
        <v>201</v>
      </c>
      <c r="H10" s="294">
        <v>2</v>
      </c>
      <c r="I10" s="295">
        <v>2</v>
      </c>
      <c r="J10" s="294">
        <v>0</v>
      </c>
      <c r="K10" s="296"/>
      <c r="L10" s="294">
        <v>4</v>
      </c>
      <c r="M10" s="294">
        <v>0</v>
      </c>
      <c r="N10" s="296"/>
      <c r="O10" s="294">
        <v>24</v>
      </c>
      <c r="P10" s="294">
        <v>7</v>
      </c>
      <c r="Q10" s="296"/>
      <c r="R10" s="297"/>
    </row>
    <row r="11" spans="1:18" ht="30" customHeight="1">
      <c r="A11" s="291">
        <v>2</v>
      </c>
      <c r="B11" s="292" t="s">
        <v>130</v>
      </c>
      <c r="C11" s="293"/>
      <c r="D11" s="293" t="s">
        <v>129</v>
      </c>
      <c r="E11" s="298" t="s">
        <v>206</v>
      </c>
      <c r="F11" s="293" t="s">
        <v>208</v>
      </c>
      <c r="G11" s="293"/>
      <c r="H11" s="294">
        <v>2</v>
      </c>
      <c r="I11" s="295">
        <v>2</v>
      </c>
      <c r="J11" s="294">
        <v>0</v>
      </c>
      <c r="K11" s="296"/>
      <c r="L11" s="294">
        <v>4</v>
      </c>
      <c r="M11" s="294">
        <v>0</v>
      </c>
      <c r="N11" s="296"/>
      <c r="O11" s="294">
        <v>24</v>
      </c>
      <c r="P11" s="294">
        <v>4</v>
      </c>
      <c r="Q11" s="296"/>
      <c r="R11" s="297"/>
    </row>
    <row r="12" spans="1:18" ht="30" customHeight="1">
      <c r="A12" s="291">
        <v>3</v>
      </c>
      <c r="B12" s="292" t="s">
        <v>131</v>
      </c>
      <c r="C12" s="298" t="s">
        <v>205</v>
      </c>
      <c r="D12" s="298" t="s">
        <v>207</v>
      </c>
      <c r="E12" s="293" t="s">
        <v>129</v>
      </c>
      <c r="F12" s="293"/>
      <c r="G12" s="293"/>
      <c r="H12" s="294">
        <v>2</v>
      </c>
      <c r="I12" s="295">
        <v>0</v>
      </c>
      <c r="J12" s="294">
        <v>2</v>
      </c>
      <c r="K12" s="296"/>
      <c r="L12" s="294">
        <v>0</v>
      </c>
      <c r="M12" s="294">
        <v>4</v>
      </c>
      <c r="N12" s="296"/>
      <c r="O12" s="294">
        <v>6</v>
      </c>
      <c r="P12" s="294">
        <v>24</v>
      </c>
      <c r="Q12" s="296"/>
      <c r="R12" s="297"/>
    </row>
    <row r="13" spans="1:18" ht="30" customHeight="1">
      <c r="A13" s="291">
        <v>4</v>
      </c>
      <c r="B13" s="292" t="s">
        <v>132</v>
      </c>
      <c r="C13" s="293"/>
      <c r="D13" s="293" t="s">
        <v>209</v>
      </c>
      <c r="E13" s="293"/>
      <c r="F13" s="293" t="s">
        <v>129</v>
      </c>
      <c r="G13" s="298" t="s">
        <v>133</v>
      </c>
      <c r="H13" s="294">
        <v>2</v>
      </c>
      <c r="I13" s="295">
        <v>1</v>
      </c>
      <c r="J13" s="294">
        <v>1</v>
      </c>
      <c r="K13" s="296"/>
      <c r="L13" s="294">
        <v>2</v>
      </c>
      <c r="M13" s="294">
        <v>2</v>
      </c>
      <c r="N13" s="296"/>
      <c r="O13" s="294">
        <v>13</v>
      </c>
      <c r="P13" s="294">
        <v>12</v>
      </c>
      <c r="Q13" s="296"/>
      <c r="R13" s="297"/>
    </row>
    <row r="14" spans="1:18" ht="30" customHeight="1">
      <c r="A14" s="291">
        <v>5</v>
      </c>
      <c r="B14" s="292" t="s">
        <v>134</v>
      </c>
      <c r="C14" s="298" t="s">
        <v>204</v>
      </c>
      <c r="D14" s="293"/>
      <c r="E14" s="293"/>
      <c r="F14" s="298" t="s">
        <v>135</v>
      </c>
      <c r="G14" s="293" t="s">
        <v>129</v>
      </c>
      <c r="H14" s="294">
        <v>2</v>
      </c>
      <c r="I14" s="295">
        <v>0</v>
      </c>
      <c r="J14" s="294">
        <v>2</v>
      </c>
      <c r="K14" s="296"/>
      <c r="L14" s="294">
        <v>0</v>
      </c>
      <c r="M14" s="294">
        <v>4</v>
      </c>
      <c r="N14" s="296"/>
      <c r="O14" s="294">
        <v>4</v>
      </c>
      <c r="P14" s="294">
        <v>24</v>
      </c>
      <c r="Q14" s="296"/>
      <c r="R14" s="297"/>
    </row>
    <row r="15" spans="1:18" ht="30" customHeight="1" thickBot="1">
      <c r="A15" s="299"/>
      <c r="B15" s="300"/>
      <c r="C15" s="301"/>
      <c r="D15" s="301"/>
      <c r="E15" s="301"/>
      <c r="F15" s="301"/>
      <c r="G15" s="301"/>
      <c r="H15" s="301"/>
      <c r="I15" s="302"/>
      <c r="J15" s="301"/>
      <c r="K15" s="302"/>
      <c r="L15" s="301"/>
      <c r="M15" s="303"/>
      <c r="N15" s="301"/>
      <c r="O15" s="302"/>
      <c r="P15" s="301"/>
      <c r="Q15" s="303"/>
      <c r="R15" s="304"/>
    </row>
    <row r="16" spans="1:18" ht="20.100000000000001" customHeight="1">
      <c r="A16" s="305"/>
      <c r="B16" s="306"/>
      <c r="C16" s="307" t="s">
        <v>136</v>
      </c>
      <c r="D16" s="307"/>
      <c r="E16" s="307" t="s">
        <v>137</v>
      </c>
      <c r="F16" s="307"/>
      <c r="G16" s="307"/>
      <c r="H16" s="307"/>
      <c r="I16" s="308"/>
      <c r="J16" s="307"/>
      <c r="K16" s="308"/>
      <c r="L16" s="307"/>
      <c r="M16" s="309"/>
      <c r="N16" s="307"/>
      <c r="O16" s="308"/>
      <c r="P16" s="307"/>
      <c r="Q16" s="309"/>
      <c r="R16" s="307"/>
    </row>
    <row r="17" spans="1:18" ht="20.100000000000001" customHeight="1">
      <c r="A17" s="306"/>
      <c r="B17" s="306"/>
      <c r="C17" s="307" t="s">
        <v>138</v>
      </c>
      <c r="D17" s="307"/>
      <c r="E17" s="307" t="s">
        <v>139</v>
      </c>
      <c r="F17" s="307"/>
      <c r="G17" s="307"/>
      <c r="H17" s="307"/>
      <c r="I17" s="308"/>
      <c r="J17" s="307"/>
      <c r="K17" s="308"/>
      <c r="L17" s="307"/>
      <c r="M17" s="309"/>
      <c r="N17" s="307"/>
      <c r="O17" s="308"/>
      <c r="P17" s="307"/>
      <c r="Q17" s="309"/>
      <c r="R17" s="307"/>
    </row>
    <row r="18" spans="1:18" ht="20.100000000000001" customHeight="1">
      <c r="A18" s="306"/>
      <c r="B18" s="306"/>
      <c r="C18" s="307" t="s">
        <v>140</v>
      </c>
      <c r="D18" s="307"/>
      <c r="E18" s="307" t="s">
        <v>141</v>
      </c>
      <c r="F18" s="307"/>
      <c r="G18" s="307"/>
      <c r="H18" s="307"/>
      <c r="I18" s="308"/>
      <c r="J18" s="307"/>
      <c r="K18" s="308"/>
      <c r="L18" s="307"/>
      <c r="M18" s="309"/>
      <c r="N18" s="307"/>
      <c r="O18" s="310"/>
      <c r="P18" s="307"/>
      <c r="Q18" s="309"/>
      <c r="R18" s="307"/>
    </row>
    <row r="19" spans="1:18" ht="20.100000000000001" customHeight="1">
      <c r="A19" s="306"/>
      <c r="B19" s="306"/>
      <c r="C19" s="307" t="s">
        <v>142</v>
      </c>
      <c r="D19" s="307"/>
      <c r="E19" s="311" t="s">
        <v>143</v>
      </c>
      <c r="F19" s="306"/>
      <c r="G19" s="306"/>
      <c r="H19" s="306"/>
      <c r="I19" s="312"/>
      <c r="J19" s="306"/>
      <c r="K19" s="312"/>
      <c r="L19" s="306"/>
      <c r="M19" s="313"/>
      <c r="N19" s="306"/>
      <c r="O19" s="312"/>
      <c r="P19" s="306"/>
      <c r="Q19" s="313"/>
      <c r="R19" s="306"/>
    </row>
    <row r="20" spans="1:18" ht="20.100000000000001" customHeight="1">
      <c r="A20" s="306"/>
      <c r="B20" s="306"/>
      <c r="C20" s="307" t="s">
        <v>144</v>
      </c>
      <c r="D20" s="307"/>
      <c r="E20" s="307" t="s">
        <v>145</v>
      </c>
      <c r="F20" s="306"/>
      <c r="G20" s="306"/>
      <c r="H20" s="306"/>
      <c r="I20" s="312"/>
      <c r="J20" s="306"/>
      <c r="K20" s="312"/>
      <c r="L20" s="306"/>
      <c r="M20" s="313"/>
      <c r="N20" s="306"/>
      <c r="O20" s="312"/>
      <c r="P20" s="306"/>
      <c r="Q20" s="313"/>
      <c r="R20" s="306"/>
    </row>
    <row r="21" spans="1:18" ht="20.100000000000001" customHeight="1">
      <c r="A21" s="306"/>
      <c r="B21" s="306"/>
      <c r="C21" s="311" t="s">
        <v>146</v>
      </c>
      <c r="D21" s="307"/>
      <c r="E21" s="311" t="s">
        <v>147</v>
      </c>
      <c r="F21" s="306"/>
      <c r="G21" s="306"/>
      <c r="H21" s="306"/>
      <c r="I21" s="312"/>
      <c r="J21" s="306"/>
      <c r="K21" s="312"/>
      <c r="L21" s="306"/>
      <c r="M21" s="313"/>
      <c r="N21" s="306"/>
      <c r="O21" s="312"/>
      <c r="P21" s="306"/>
      <c r="Q21" s="313"/>
      <c r="R21" s="306"/>
    </row>
    <row r="22" spans="1:18" ht="20.100000000000001" customHeight="1">
      <c r="A22" s="306"/>
      <c r="B22" s="306"/>
      <c r="C22" s="311" t="s">
        <v>148</v>
      </c>
      <c r="D22" s="307"/>
      <c r="E22" s="311" t="s">
        <v>149</v>
      </c>
      <c r="F22" s="306"/>
      <c r="G22" s="306"/>
      <c r="H22" s="306"/>
      <c r="I22" s="312"/>
      <c r="J22" s="306"/>
      <c r="K22" s="312"/>
      <c r="L22" s="306"/>
      <c r="M22" s="313"/>
      <c r="N22" s="306"/>
      <c r="O22" s="312"/>
      <c r="P22" s="306"/>
      <c r="Q22" s="313"/>
      <c r="R22" s="306"/>
    </row>
    <row r="23" spans="1:18" ht="20.100000000000001" customHeight="1">
      <c r="A23" s="306"/>
      <c r="B23" s="306"/>
      <c r="C23" s="311" t="s">
        <v>150</v>
      </c>
      <c r="D23" s="307"/>
      <c r="E23" s="311" t="s">
        <v>151</v>
      </c>
      <c r="F23" s="306"/>
      <c r="G23" s="306"/>
      <c r="H23" s="306"/>
      <c r="I23" s="312"/>
      <c r="J23" s="306"/>
      <c r="K23" s="312"/>
      <c r="L23" s="306"/>
      <c r="M23" s="313"/>
      <c r="N23" s="306"/>
      <c r="O23" s="312"/>
      <c r="P23" s="306"/>
      <c r="Q23" s="313"/>
      <c r="R23" s="306"/>
    </row>
    <row r="24" spans="1:18">
      <c r="A24" s="306"/>
      <c r="B24" s="306"/>
      <c r="C24" s="306"/>
      <c r="D24" s="306"/>
      <c r="E24" s="306"/>
      <c r="F24" s="306"/>
      <c r="G24" s="306"/>
      <c r="H24" s="306"/>
      <c r="I24" s="312"/>
      <c r="J24" s="306"/>
      <c r="K24" s="312"/>
      <c r="L24" s="306"/>
      <c r="M24" s="313"/>
      <c r="N24" s="306"/>
      <c r="O24" s="312"/>
      <c r="P24" s="306"/>
      <c r="Q24" s="313"/>
      <c r="R24" s="306"/>
    </row>
    <row r="25" spans="1:18">
      <c r="A25" s="306"/>
      <c r="B25" s="306"/>
      <c r="C25" s="306"/>
      <c r="D25" s="306"/>
      <c r="E25" s="306"/>
      <c r="F25" s="306"/>
      <c r="G25" s="306"/>
      <c r="H25" s="306"/>
      <c r="I25" s="312"/>
      <c r="J25" s="306"/>
      <c r="K25" s="312"/>
      <c r="L25" s="306"/>
      <c r="M25" s="313"/>
      <c r="N25" s="306"/>
      <c r="O25" s="312"/>
      <c r="P25" s="306"/>
      <c r="Q25" s="313"/>
      <c r="R25" s="306"/>
    </row>
    <row r="26" spans="1:18">
      <c r="A26" s="306"/>
      <c r="B26" s="306"/>
      <c r="C26" s="306"/>
      <c r="D26" s="306"/>
      <c r="E26" s="306"/>
      <c r="F26" s="306"/>
      <c r="G26" s="306"/>
      <c r="H26" s="306"/>
      <c r="I26" s="312"/>
      <c r="J26" s="306"/>
      <c r="K26" s="312"/>
      <c r="L26" s="306"/>
      <c r="M26" s="313"/>
      <c r="N26" s="306"/>
      <c r="O26" s="312"/>
      <c r="P26" s="306"/>
      <c r="Q26" s="313"/>
      <c r="R26" s="306"/>
    </row>
    <row r="27" spans="1:18">
      <c r="B27" s="306"/>
      <c r="C27" s="306"/>
      <c r="D27" s="306"/>
      <c r="E27" s="306"/>
      <c r="F27" s="306"/>
      <c r="G27" s="306"/>
      <c r="H27" s="306"/>
      <c r="I27" s="312"/>
      <c r="J27" s="306"/>
      <c r="K27" s="312"/>
      <c r="L27" s="306"/>
      <c r="M27" s="313"/>
      <c r="N27" s="306"/>
      <c r="O27" s="312"/>
      <c r="P27" s="306"/>
      <c r="Q27" s="313"/>
      <c r="R27" s="306"/>
    </row>
    <row r="28" spans="1:18">
      <c r="B28" s="306"/>
      <c r="C28" s="306"/>
      <c r="D28" s="306"/>
      <c r="E28" s="306"/>
      <c r="F28" s="306"/>
      <c r="G28" s="306"/>
      <c r="H28" s="306"/>
      <c r="I28" s="312"/>
      <c r="J28" s="306"/>
      <c r="K28" s="312"/>
      <c r="L28" s="306"/>
      <c r="M28" s="313"/>
      <c r="N28" s="306"/>
      <c r="O28" s="312"/>
      <c r="P28" s="306"/>
      <c r="Q28" s="313"/>
      <c r="R28" s="306"/>
    </row>
    <row r="29" spans="1:18">
      <c r="B29" s="306"/>
      <c r="C29" s="306"/>
      <c r="D29" s="306"/>
      <c r="E29" s="306"/>
      <c r="F29" s="306"/>
      <c r="G29" s="306"/>
      <c r="H29" s="306"/>
      <c r="I29" s="312"/>
      <c r="J29" s="306"/>
      <c r="K29" s="312"/>
      <c r="L29" s="306"/>
      <c r="M29" s="313"/>
      <c r="N29" s="306"/>
      <c r="O29" s="312"/>
      <c r="P29" s="306"/>
      <c r="Q29" s="313"/>
      <c r="R29" s="306"/>
    </row>
  </sheetData>
  <mergeCells count="1">
    <mergeCell ref="A4:C4"/>
  </mergeCells>
  <pageMargins left="0.7" right="0.7" top="0.75" bottom="0.75" header="0.3" footer="0.3"/>
  <pageSetup scale="75" orientation="landscape" horizontalDpi="4294967293" r:id="rId1"/>
  <drawing r:id="rId2"/>
  <legacyDrawing r:id="rId3"/>
</worksheet>
</file>

<file path=xl/worksheets/sheet4.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opLeftCell="A45" zoomScale="115" zoomScaleNormal="115" workbookViewId="0">
      <selection activeCell="G50" sqref="G50"/>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col min="19" max="19" width="8.7109375" style="195" customWidth="1"/>
    <col min="20" max="20" width="8.85546875" style="195" hidden="1" customWidth="1"/>
    <col min="21" max="21" width="5.7109375" style="195" customWidth="1"/>
    <col min="22"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9.140625" style="195"/>
    <col min="275" max="275" width="8.7109375" style="195" customWidth="1"/>
    <col min="276" max="276" width="0" style="195" hidden="1" customWidth="1"/>
    <col min="277" max="277" width="5.7109375" style="195" customWidth="1"/>
    <col min="278"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9.140625" style="195"/>
    <col min="531" max="531" width="8.7109375" style="195" customWidth="1"/>
    <col min="532" max="532" width="0" style="195" hidden="1" customWidth="1"/>
    <col min="533" max="533" width="5.7109375" style="195" customWidth="1"/>
    <col min="534"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9.140625" style="195"/>
    <col min="787" max="787" width="8.7109375" style="195" customWidth="1"/>
    <col min="788" max="788" width="0" style="195" hidden="1" customWidth="1"/>
    <col min="789" max="789" width="5.7109375" style="195" customWidth="1"/>
    <col min="790"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9.140625" style="195"/>
    <col min="1043" max="1043" width="8.7109375" style="195" customWidth="1"/>
    <col min="1044" max="1044" width="0" style="195" hidden="1" customWidth="1"/>
    <col min="1045" max="1045" width="5.7109375" style="195" customWidth="1"/>
    <col min="1046"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9.140625" style="195"/>
    <col min="1299" max="1299" width="8.7109375" style="195" customWidth="1"/>
    <col min="1300" max="1300" width="0" style="195" hidden="1" customWidth="1"/>
    <col min="1301" max="1301" width="5.7109375" style="195" customWidth="1"/>
    <col min="1302"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9.140625" style="195"/>
    <col min="1555" max="1555" width="8.7109375" style="195" customWidth="1"/>
    <col min="1556" max="1556" width="0" style="195" hidden="1" customWidth="1"/>
    <col min="1557" max="1557" width="5.7109375" style="195" customWidth="1"/>
    <col min="1558"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9.140625" style="195"/>
    <col min="1811" max="1811" width="8.7109375" style="195" customWidth="1"/>
    <col min="1812" max="1812" width="0" style="195" hidden="1" customWidth="1"/>
    <col min="1813" max="1813" width="5.7109375" style="195" customWidth="1"/>
    <col min="1814"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9.140625" style="195"/>
    <col min="2067" max="2067" width="8.7109375" style="195" customWidth="1"/>
    <col min="2068" max="2068" width="0" style="195" hidden="1" customWidth="1"/>
    <col min="2069" max="2069" width="5.7109375" style="195" customWidth="1"/>
    <col min="2070"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9.140625" style="195"/>
    <col min="2323" max="2323" width="8.7109375" style="195" customWidth="1"/>
    <col min="2324" max="2324" width="0" style="195" hidden="1" customWidth="1"/>
    <col min="2325" max="2325" width="5.7109375" style="195" customWidth="1"/>
    <col min="2326"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9.140625" style="195"/>
    <col min="2579" max="2579" width="8.7109375" style="195" customWidth="1"/>
    <col min="2580" max="2580" width="0" style="195" hidden="1" customWidth="1"/>
    <col min="2581" max="2581" width="5.7109375" style="195" customWidth="1"/>
    <col min="2582"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9.140625" style="195"/>
    <col min="2835" max="2835" width="8.7109375" style="195" customWidth="1"/>
    <col min="2836" max="2836" width="0" style="195" hidden="1" customWidth="1"/>
    <col min="2837" max="2837" width="5.7109375" style="195" customWidth="1"/>
    <col min="2838"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9.140625" style="195"/>
    <col min="3091" max="3091" width="8.7109375" style="195" customWidth="1"/>
    <col min="3092" max="3092" width="0" style="195" hidden="1" customWidth="1"/>
    <col min="3093" max="3093" width="5.7109375" style="195" customWidth="1"/>
    <col min="3094"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9.140625" style="195"/>
    <col min="3347" max="3347" width="8.7109375" style="195" customWidth="1"/>
    <col min="3348" max="3348" width="0" style="195" hidden="1" customWidth="1"/>
    <col min="3349" max="3349" width="5.7109375" style="195" customWidth="1"/>
    <col min="3350"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9.140625" style="195"/>
    <col min="3603" max="3603" width="8.7109375" style="195" customWidth="1"/>
    <col min="3604" max="3604" width="0" style="195" hidden="1" customWidth="1"/>
    <col min="3605" max="3605" width="5.7109375" style="195" customWidth="1"/>
    <col min="3606"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9.140625" style="195"/>
    <col min="3859" max="3859" width="8.7109375" style="195" customWidth="1"/>
    <col min="3860" max="3860" width="0" style="195" hidden="1" customWidth="1"/>
    <col min="3861" max="3861" width="5.7109375" style="195" customWidth="1"/>
    <col min="3862"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9.140625" style="195"/>
    <col min="4115" max="4115" width="8.7109375" style="195" customWidth="1"/>
    <col min="4116" max="4116" width="0" style="195" hidden="1" customWidth="1"/>
    <col min="4117" max="4117" width="5.7109375" style="195" customWidth="1"/>
    <col min="4118"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9.140625" style="195"/>
    <col min="4371" max="4371" width="8.7109375" style="195" customWidth="1"/>
    <col min="4372" max="4372" width="0" style="195" hidden="1" customWidth="1"/>
    <col min="4373" max="4373" width="5.7109375" style="195" customWidth="1"/>
    <col min="4374"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9.140625" style="195"/>
    <col min="4627" max="4627" width="8.7109375" style="195" customWidth="1"/>
    <col min="4628" max="4628" width="0" style="195" hidden="1" customWidth="1"/>
    <col min="4629" max="4629" width="5.7109375" style="195" customWidth="1"/>
    <col min="4630"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9.140625" style="195"/>
    <col min="4883" max="4883" width="8.7109375" style="195" customWidth="1"/>
    <col min="4884" max="4884" width="0" style="195" hidden="1" customWidth="1"/>
    <col min="4885" max="4885" width="5.7109375" style="195" customWidth="1"/>
    <col min="4886"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9.140625" style="195"/>
    <col min="5139" max="5139" width="8.7109375" style="195" customWidth="1"/>
    <col min="5140" max="5140" width="0" style="195" hidden="1" customWidth="1"/>
    <col min="5141" max="5141" width="5.7109375" style="195" customWidth="1"/>
    <col min="5142"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9.140625" style="195"/>
    <col min="5395" max="5395" width="8.7109375" style="195" customWidth="1"/>
    <col min="5396" max="5396" width="0" style="195" hidden="1" customWidth="1"/>
    <col min="5397" max="5397" width="5.7109375" style="195" customWidth="1"/>
    <col min="5398"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9.140625" style="195"/>
    <col min="5651" max="5651" width="8.7109375" style="195" customWidth="1"/>
    <col min="5652" max="5652" width="0" style="195" hidden="1" customWidth="1"/>
    <col min="5653" max="5653" width="5.7109375" style="195" customWidth="1"/>
    <col min="5654"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9.140625" style="195"/>
    <col min="5907" max="5907" width="8.7109375" style="195" customWidth="1"/>
    <col min="5908" max="5908" width="0" style="195" hidden="1" customWidth="1"/>
    <col min="5909" max="5909" width="5.7109375" style="195" customWidth="1"/>
    <col min="5910"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9.140625" style="195"/>
    <col min="6163" max="6163" width="8.7109375" style="195" customWidth="1"/>
    <col min="6164" max="6164" width="0" style="195" hidden="1" customWidth="1"/>
    <col min="6165" max="6165" width="5.7109375" style="195" customWidth="1"/>
    <col min="6166"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9.140625" style="195"/>
    <col min="6419" max="6419" width="8.7109375" style="195" customWidth="1"/>
    <col min="6420" max="6420" width="0" style="195" hidden="1" customWidth="1"/>
    <col min="6421" max="6421" width="5.7109375" style="195" customWidth="1"/>
    <col min="6422"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9.140625" style="195"/>
    <col min="6675" max="6675" width="8.7109375" style="195" customWidth="1"/>
    <col min="6676" max="6676" width="0" style="195" hidden="1" customWidth="1"/>
    <col min="6677" max="6677" width="5.7109375" style="195" customWidth="1"/>
    <col min="6678"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9.140625" style="195"/>
    <col min="6931" max="6931" width="8.7109375" style="195" customWidth="1"/>
    <col min="6932" max="6932" width="0" style="195" hidden="1" customWidth="1"/>
    <col min="6933" max="6933" width="5.7109375" style="195" customWidth="1"/>
    <col min="6934"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9.140625" style="195"/>
    <col min="7187" max="7187" width="8.7109375" style="195" customWidth="1"/>
    <col min="7188" max="7188" width="0" style="195" hidden="1" customWidth="1"/>
    <col min="7189" max="7189" width="5.7109375" style="195" customWidth="1"/>
    <col min="7190"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9.140625" style="195"/>
    <col min="7443" max="7443" width="8.7109375" style="195" customWidth="1"/>
    <col min="7444" max="7444" width="0" style="195" hidden="1" customWidth="1"/>
    <col min="7445" max="7445" width="5.7109375" style="195" customWidth="1"/>
    <col min="7446"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9.140625" style="195"/>
    <col min="7699" max="7699" width="8.7109375" style="195" customWidth="1"/>
    <col min="7700" max="7700" width="0" style="195" hidden="1" customWidth="1"/>
    <col min="7701" max="7701" width="5.7109375" style="195" customWidth="1"/>
    <col min="7702"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9.140625" style="195"/>
    <col min="7955" max="7955" width="8.7109375" style="195" customWidth="1"/>
    <col min="7956" max="7956" width="0" style="195" hidden="1" customWidth="1"/>
    <col min="7957" max="7957" width="5.7109375" style="195" customWidth="1"/>
    <col min="7958"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9.140625" style="195"/>
    <col min="8211" max="8211" width="8.7109375" style="195" customWidth="1"/>
    <col min="8212" max="8212" width="0" style="195" hidden="1" customWidth="1"/>
    <col min="8213" max="8213" width="5.7109375" style="195" customWidth="1"/>
    <col min="8214"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9.140625" style="195"/>
    <col min="8467" max="8467" width="8.7109375" style="195" customWidth="1"/>
    <col min="8468" max="8468" width="0" style="195" hidden="1" customWidth="1"/>
    <col min="8469" max="8469" width="5.7109375" style="195" customWidth="1"/>
    <col min="8470"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9.140625" style="195"/>
    <col min="8723" max="8723" width="8.7109375" style="195" customWidth="1"/>
    <col min="8724" max="8724" width="0" style="195" hidden="1" customWidth="1"/>
    <col min="8725" max="8725" width="5.7109375" style="195" customWidth="1"/>
    <col min="8726"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9.140625" style="195"/>
    <col min="8979" max="8979" width="8.7109375" style="195" customWidth="1"/>
    <col min="8980" max="8980" width="0" style="195" hidden="1" customWidth="1"/>
    <col min="8981" max="8981" width="5.7109375" style="195" customWidth="1"/>
    <col min="8982"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9.140625" style="195"/>
    <col min="9235" max="9235" width="8.7109375" style="195" customWidth="1"/>
    <col min="9236" max="9236" width="0" style="195" hidden="1" customWidth="1"/>
    <col min="9237" max="9237" width="5.7109375" style="195" customWidth="1"/>
    <col min="9238"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9.140625" style="195"/>
    <col min="9491" max="9491" width="8.7109375" style="195" customWidth="1"/>
    <col min="9492" max="9492" width="0" style="195" hidden="1" customWidth="1"/>
    <col min="9493" max="9493" width="5.7109375" style="195" customWidth="1"/>
    <col min="9494"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9.140625" style="195"/>
    <col min="9747" max="9747" width="8.7109375" style="195" customWidth="1"/>
    <col min="9748" max="9748" width="0" style="195" hidden="1" customWidth="1"/>
    <col min="9749" max="9749" width="5.7109375" style="195" customWidth="1"/>
    <col min="9750"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9.140625" style="195"/>
    <col min="10003" max="10003" width="8.7109375" style="195" customWidth="1"/>
    <col min="10004" max="10004" width="0" style="195" hidden="1" customWidth="1"/>
    <col min="10005" max="10005" width="5.7109375" style="195" customWidth="1"/>
    <col min="10006"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9.140625" style="195"/>
    <col min="10259" max="10259" width="8.7109375" style="195" customWidth="1"/>
    <col min="10260" max="10260" width="0" style="195" hidden="1" customWidth="1"/>
    <col min="10261" max="10261" width="5.7109375" style="195" customWidth="1"/>
    <col min="10262"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9.140625" style="195"/>
    <col min="10515" max="10515" width="8.7109375" style="195" customWidth="1"/>
    <col min="10516" max="10516" width="0" style="195" hidden="1" customWidth="1"/>
    <col min="10517" max="10517" width="5.7109375" style="195" customWidth="1"/>
    <col min="10518"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9.140625" style="195"/>
    <col min="10771" max="10771" width="8.7109375" style="195" customWidth="1"/>
    <col min="10772" max="10772" width="0" style="195" hidden="1" customWidth="1"/>
    <col min="10773" max="10773" width="5.7109375" style="195" customWidth="1"/>
    <col min="10774"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9.140625" style="195"/>
    <col min="11027" max="11027" width="8.7109375" style="195" customWidth="1"/>
    <col min="11028" max="11028" width="0" style="195" hidden="1" customWidth="1"/>
    <col min="11029" max="11029" width="5.7109375" style="195" customWidth="1"/>
    <col min="11030"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9.140625" style="195"/>
    <col min="11283" max="11283" width="8.7109375" style="195" customWidth="1"/>
    <col min="11284" max="11284" width="0" style="195" hidden="1" customWidth="1"/>
    <col min="11285" max="11285" width="5.7109375" style="195" customWidth="1"/>
    <col min="11286"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9.140625" style="195"/>
    <col min="11539" max="11539" width="8.7109375" style="195" customWidth="1"/>
    <col min="11540" max="11540" width="0" style="195" hidden="1" customWidth="1"/>
    <col min="11541" max="11541" width="5.7109375" style="195" customWidth="1"/>
    <col min="11542"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9.140625" style="195"/>
    <col min="11795" max="11795" width="8.7109375" style="195" customWidth="1"/>
    <col min="11796" max="11796" width="0" style="195" hidden="1" customWidth="1"/>
    <col min="11797" max="11797" width="5.7109375" style="195" customWidth="1"/>
    <col min="11798"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9.140625" style="195"/>
    <col min="12051" max="12051" width="8.7109375" style="195" customWidth="1"/>
    <col min="12052" max="12052" width="0" style="195" hidden="1" customWidth="1"/>
    <col min="12053" max="12053" width="5.7109375" style="195" customWidth="1"/>
    <col min="12054"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9.140625" style="195"/>
    <col min="12307" max="12307" width="8.7109375" style="195" customWidth="1"/>
    <col min="12308" max="12308" width="0" style="195" hidden="1" customWidth="1"/>
    <col min="12309" max="12309" width="5.7109375" style="195" customWidth="1"/>
    <col min="12310"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9.140625" style="195"/>
    <col min="12563" max="12563" width="8.7109375" style="195" customWidth="1"/>
    <col min="12564" max="12564" width="0" style="195" hidden="1" customWidth="1"/>
    <col min="12565" max="12565" width="5.7109375" style="195" customWidth="1"/>
    <col min="12566"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9.140625" style="195"/>
    <col min="12819" max="12819" width="8.7109375" style="195" customWidth="1"/>
    <col min="12820" max="12820" width="0" style="195" hidden="1" customWidth="1"/>
    <col min="12821" max="12821" width="5.7109375" style="195" customWidth="1"/>
    <col min="12822"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9.140625" style="195"/>
    <col min="13075" max="13075" width="8.7109375" style="195" customWidth="1"/>
    <col min="13076" max="13076" width="0" style="195" hidden="1" customWidth="1"/>
    <col min="13077" max="13077" width="5.7109375" style="195" customWidth="1"/>
    <col min="13078"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9.140625" style="195"/>
    <col min="13331" max="13331" width="8.7109375" style="195" customWidth="1"/>
    <col min="13332" max="13332" width="0" style="195" hidden="1" customWidth="1"/>
    <col min="13333" max="13333" width="5.7109375" style="195" customWidth="1"/>
    <col min="13334"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9.140625" style="195"/>
    <col min="13587" max="13587" width="8.7109375" style="195" customWidth="1"/>
    <col min="13588" max="13588" width="0" style="195" hidden="1" customWidth="1"/>
    <col min="13589" max="13589" width="5.7109375" style="195" customWidth="1"/>
    <col min="13590"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9.140625" style="195"/>
    <col min="13843" max="13843" width="8.7109375" style="195" customWidth="1"/>
    <col min="13844" max="13844" width="0" style="195" hidden="1" customWidth="1"/>
    <col min="13845" max="13845" width="5.7109375" style="195" customWidth="1"/>
    <col min="13846"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9.140625" style="195"/>
    <col min="14099" max="14099" width="8.7109375" style="195" customWidth="1"/>
    <col min="14100" max="14100" width="0" style="195" hidden="1" customWidth="1"/>
    <col min="14101" max="14101" width="5.7109375" style="195" customWidth="1"/>
    <col min="14102"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9.140625" style="195"/>
    <col min="14355" max="14355" width="8.7109375" style="195" customWidth="1"/>
    <col min="14356" max="14356" width="0" style="195" hidden="1" customWidth="1"/>
    <col min="14357" max="14357" width="5.7109375" style="195" customWidth="1"/>
    <col min="14358"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9.140625" style="195"/>
    <col min="14611" max="14611" width="8.7109375" style="195" customWidth="1"/>
    <col min="14612" max="14612" width="0" style="195" hidden="1" customWidth="1"/>
    <col min="14613" max="14613" width="5.7109375" style="195" customWidth="1"/>
    <col min="14614"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9.140625" style="195"/>
    <col min="14867" max="14867" width="8.7109375" style="195" customWidth="1"/>
    <col min="14868" max="14868" width="0" style="195" hidden="1" customWidth="1"/>
    <col min="14869" max="14869" width="5.7109375" style="195" customWidth="1"/>
    <col min="14870"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9.140625" style="195"/>
    <col min="15123" max="15123" width="8.7109375" style="195" customWidth="1"/>
    <col min="15124" max="15124" width="0" style="195" hidden="1" customWidth="1"/>
    <col min="15125" max="15125" width="5.7109375" style="195" customWidth="1"/>
    <col min="15126"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9.140625" style="195"/>
    <col min="15379" max="15379" width="8.7109375" style="195" customWidth="1"/>
    <col min="15380" max="15380" width="0" style="195" hidden="1" customWidth="1"/>
    <col min="15381" max="15381" width="5.7109375" style="195" customWidth="1"/>
    <col min="15382"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9.140625" style="195"/>
    <col min="15635" max="15635" width="8.7109375" style="195" customWidth="1"/>
    <col min="15636" max="15636" width="0" style="195" hidden="1" customWidth="1"/>
    <col min="15637" max="15637" width="5.7109375" style="195" customWidth="1"/>
    <col min="15638"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9.140625" style="195"/>
    <col min="15891" max="15891" width="8.7109375" style="195" customWidth="1"/>
    <col min="15892" max="15892" width="0" style="195" hidden="1" customWidth="1"/>
    <col min="15893" max="15893" width="5.7109375" style="195" customWidth="1"/>
    <col min="15894"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9.140625" style="195"/>
    <col min="16147" max="16147" width="8.7109375" style="195" customWidth="1"/>
    <col min="16148" max="16148" width="0" style="195" hidden="1" customWidth="1"/>
    <col min="16149" max="16149" width="5.7109375" style="195" customWidth="1"/>
    <col min="16150" max="16384" width="9.140625" style="195"/>
  </cols>
  <sheetData>
    <row r="1" spans="1:20" s="140" customFormat="1" ht="21.75" customHeight="1">
      <c r="A1" s="135"/>
      <c r="B1" s="267"/>
      <c r="I1" s="271"/>
      <c r="J1" s="272" t="s">
        <v>152</v>
      </c>
      <c r="K1" s="272"/>
      <c r="L1" s="268"/>
      <c r="M1" s="271"/>
      <c r="N1" s="271"/>
      <c r="O1" s="271"/>
      <c r="Q1" s="271"/>
    </row>
    <row r="2" spans="1:20" s="145" customFormat="1">
      <c r="A2" s="141" t="str">
        <f>'[2]Week SetUp'!$A$8</f>
        <v>NATIONALS  OPEN</v>
      </c>
      <c r="B2" s="141"/>
      <c r="C2" s="141"/>
      <c r="D2" s="141"/>
      <c r="E2" s="141"/>
      <c r="F2" s="142"/>
      <c r="I2" s="266"/>
      <c r="J2" s="272" t="s">
        <v>1</v>
      </c>
      <c r="K2" s="272"/>
      <c r="L2" s="272"/>
      <c r="M2" s="266"/>
      <c r="O2" s="266"/>
      <c r="Q2" s="266"/>
    </row>
    <row r="3" spans="1:20" s="150" customFormat="1" ht="10.5" customHeight="1">
      <c r="A3" s="273" t="s">
        <v>2</v>
      </c>
      <c r="B3" s="273"/>
      <c r="C3" s="273"/>
      <c r="D3" s="273"/>
      <c r="E3" s="273"/>
      <c r="F3" s="273" t="s">
        <v>3</v>
      </c>
      <c r="G3" s="273"/>
      <c r="H3" s="273"/>
      <c r="I3" s="274"/>
      <c r="J3" s="148" t="s">
        <v>4</v>
      </c>
      <c r="K3" s="147"/>
      <c r="L3" s="275" t="s">
        <v>5</v>
      </c>
      <c r="M3" s="274"/>
      <c r="N3" s="273"/>
      <c r="O3" s="274"/>
      <c r="P3" s="273"/>
      <c r="Q3" s="276" t="s">
        <v>6</v>
      </c>
    </row>
    <row r="4" spans="1:20" s="156" customFormat="1" ht="11.25" customHeight="1" thickBot="1">
      <c r="A4" s="425">
        <f>'[2]Week SetUp'!$A$10</f>
        <v>42522</v>
      </c>
      <c r="B4" s="425"/>
      <c r="C4" s="425"/>
      <c r="D4" s="277"/>
      <c r="E4" s="277"/>
      <c r="F4" s="151" t="str">
        <f>'[2]Week SetUp'!$C$10</f>
        <v>PORT OF  SPAIN</v>
      </c>
      <c r="G4" s="278"/>
      <c r="H4" s="277"/>
      <c r="I4" s="279"/>
      <c r="J4" s="22" t="str">
        <f>'[2]Week SetUp'!$D$10</f>
        <v>ADULTS</v>
      </c>
      <c r="K4" s="153"/>
      <c r="L4" s="280">
        <f>'[2]Week SetUp'!$A$12</f>
        <v>0</v>
      </c>
      <c r="M4" s="279"/>
      <c r="N4" s="277"/>
      <c r="O4" s="279"/>
      <c r="P4" s="277"/>
      <c r="Q4" s="155" t="str">
        <f>'[2]Week SetUp'!$E$10</f>
        <v>Chester Dalrymple</v>
      </c>
    </row>
    <row r="5" spans="1:20" s="150" customFormat="1" ht="9">
      <c r="A5" s="281"/>
      <c r="B5" s="282" t="s">
        <v>7</v>
      </c>
      <c r="C5" s="282" t="str">
        <f>IF(OR(F2="Week 3",F2="Masters"),"CP","Rank")</f>
        <v>Rank</v>
      </c>
      <c r="D5" s="282" t="s">
        <v>8</v>
      </c>
      <c r="E5" s="283" t="s">
        <v>9</v>
      </c>
      <c r="F5" s="283" t="s">
        <v>10</v>
      </c>
      <c r="G5" s="283"/>
      <c r="H5" s="283" t="s">
        <v>11</v>
      </c>
      <c r="I5" s="283"/>
      <c r="J5" s="282" t="s">
        <v>12</v>
      </c>
      <c r="K5" s="284"/>
      <c r="L5" s="282" t="s">
        <v>13</v>
      </c>
      <c r="M5" s="284"/>
      <c r="N5" s="282" t="s">
        <v>14</v>
      </c>
      <c r="O5" s="284"/>
      <c r="P5" s="282" t="s">
        <v>15</v>
      </c>
      <c r="Q5" s="285"/>
    </row>
    <row r="6" spans="1:20" s="150" customFormat="1" ht="3.75" customHeight="1" thickBot="1">
      <c r="A6" s="314"/>
      <c r="B6" s="164"/>
      <c r="C6" s="164"/>
      <c r="D6" s="164"/>
      <c r="E6" s="315"/>
      <c r="F6" s="315"/>
      <c r="G6" s="180"/>
      <c r="H6" s="315"/>
      <c r="I6" s="316"/>
      <c r="J6" s="164"/>
      <c r="K6" s="316"/>
      <c r="L6" s="164"/>
      <c r="M6" s="316"/>
      <c r="N6" s="164"/>
      <c r="O6" s="316"/>
      <c r="P6" s="164"/>
      <c r="Q6" s="317"/>
    </row>
    <row r="7" spans="1:20" s="180" customFormat="1" ht="10.5" customHeight="1">
      <c r="A7" s="318">
        <v>1</v>
      </c>
      <c r="B7" s="170">
        <f>IF($D7="","",VLOOKUP($D7,'[2]Men Do Main Draw Prep'!$A$7:$V$23,20))</f>
        <v>0</v>
      </c>
      <c r="C7" s="170">
        <f>IF($D7="","",VLOOKUP($D7,'[2]Men Do Main Draw Prep'!$A$7:$V$23,21))</f>
        <v>0</v>
      </c>
      <c r="D7" s="171">
        <v>1</v>
      </c>
      <c r="E7" s="172" t="str">
        <f>UPPER(IF($D7="","",VLOOKUP($D7,'[2]Men Do Main Draw Prep'!$A$7:$V$23,2)))</f>
        <v>DUKE</v>
      </c>
      <c r="F7" s="172" t="str">
        <f>IF($D7="","",VLOOKUP($D7,'[2]Men Do Main Draw Prep'!$A$7:$V$23,3))</f>
        <v>Akiel</v>
      </c>
      <c r="G7" s="319"/>
      <c r="H7" s="172">
        <f>IF($D7="","",VLOOKUP($D7,'[2]Men Do Main Draw Prep'!$A$7:$V$23,4))</f>
        <v>0</v>
      </c>
      <c r="I7" s="320"/>
      <c r="J7" s="208"/>
      <c r="K7" s="321"/>
      <c r="L7" s="208"/>
      <c r="M7" s="321"/>
      <c r="N7" s="208"/>
      <c r="O7" s="321"/>
      <c r="P7" s="208"/>
      <c r="Q7" s="176"/>
      <c r="R7" s="179"/>
      <c r="T7" s="181" t="str">
        <f>'[2]SetUp Officials'!P21</f>
        <v>Umpire</v>
      </c>
    </row>
    <row r="8" spans="1:20" s="180" customFormat="1" ht="9.6" customHeight="1">
      <c r="A8" s="322"/>
      <c r="B8" s="183"/>
      <c r="C8" s="183"/>
      <c r="D8" s="183"/>
      <c r="E8" s="172" t="str">
        <f>UPPER(IF($D7="","",VLOOKUP($D7,'[2]Men Do Main Draw Prep'!$A$7:$V$23,7)))</f>
        <v>LEWIS</v>
      </c>
      <c r="F8" s="172" t="str">
        <f>IF($D7="","",VLOOKUP($D7,'[2]Men Do Main Draw Prep'!$A$7:$V$23,8))</f>
        <v>Javier</v>
      </c>
      <c r="G8" s="319"/>
      <c r="H8" s="172">
        <f>IF($D7="","",VLOOKUP($D7,'[2]Men Do Main Draw Prep'!$A$7:$V$23,9))</f>
        <v>0</v>
      </c>
      <c r="I8" s="323"/>
      <c r="J8" s="324" t="str">
        <f>IF(I8="a",E7,IF(I8="b",E9,""))</f>
        <v/>
      </c>
      <c r="K8" s="321"/>
      <c r="L8" s="208"/>
      <c r="M8" s="321"/>
      <c r="N8" s="208"/>
      <c r="O8" s="321"/>
      <c r="P8" s="208"/>
      <c r="Q8" s="176"/>
      <c r="R8" s="179"/>
      <c r="T8" s="188" t="str">
        <f>'[2]SetUp Officials'!P22</f>
        <v>R SORRILO</v>
      </c>
    </row>
    <row r="9" spans="1:20" s="180" customFormat="1" ht="9.6" customHeight="1">
      <c r="A9" s="322"/>
      <c r="B9" s="183"/>
      <c r="C9" s="183"/>
      <c r="D9" s="183"/>
      <c r="E9" s="208"/>
      <c r="F9" s="208"/>
      <c r="H9" s="208"/>
      <c r="I9" s="325"/>
      <c r="J9" s="326" t="str">
        <f>UPPER(IF(OR(I10="a",I10="as"),E7,IF(OR(I10="b",I10="bs"),E11,)))</f>
        <v>DUKE</v>
      </c>
      <c r="K9" s="327"/>
      <c r="L9" s="208"/>
      <c r="M9" s="321"/>
      <c r="N9" s="208"/>
      <c r="O9" s="321"/>
      <c r="P9" s="208"/>
      <c r="Q9" s="176"/>
      <c r="R9" s="179"/>
      <c r="T9" s="188" t="str">
        <f>'[2]SetUp Officials'!P23</f>
        <v>L CLARKE</v>
      </c>
    </row>
    <row r="10" spans="1:20" s="180" customFormat="1" ht="9.6" customHeight="1">
      <c r="A10" s="322"/>
      <c r="B10" s="183"/>
      <c r="C10" s="183"/>
      <c r="D10" s="183"/>
      <c r="E10" s="208"/>
      <c r="F10" s="208"/>
      <c r="H10" s="185" t="s">
        <v>16</v>
      </c>
      <c r="I10" s="193" t="s">
        <v>17</v>
      </c>
      <c r="J10" s="328" t="str">
        <f>UPPER(IF(OR(I10="a",I10="as"),E8,IF(OR(I10="b",I10="bs"),E12,)))</f>
        <v>LEWIS</v>
      </c>
      <c r="K10" s="329"/>
      <c r="L10" s="208"/>
      <c r="M10" s="321"/>
      <c r="N10" s="208"/>
      <c r="O10" s="321"/>
      <c r="P10" s="208"/>
      <c r="Q10" s="176"/>
      <c r="R10" s="179"/>
      <c r="T10" s="188" t="str">
        <f>'[2]SetUp Officials'!P24</f>
        <v>V CHARLES</v>
      </c>
    </row>
    <row r="11" spans="1:20" s="180" customFormat="1" ht="9.6" customHeight="1">
      <c r="A11" s="322">
        <v>2</v>
      </c>
      <c r="B11" s="170">
        <f>IF($D11="","",VLOOKUP($D11,'[2]Men Do Main Draw Prep'!$A$7:$V$23,20))</f>
        <v>0</v>
      </c>
      <c r="C11" s="170">
        <f>IF($D11="","",VLOOKUP($D11,'[2]Men Do Main Draw Prep'!$A$7:$V$23,21))</f>
        <v>0</v>
      </c>
      <c r="D11" s="171">
        <v>17</v>
      </c>
      <c r="E11" s="170" t="s">
        <v>59</v>
      </c>
      <c r="F11" s="170">
        <f>IF($D11="","",VLOOKUP($D11,'[2]Men Do Main Draw Prep'!$A$7:$V$23,3))</f>
        <v>0</v>
      </c>
      <c r="G11" s="330"/>
      <c r="H11" s="170">
        <f>IF($D11="","",VLOOKUP($D11,'[2]Men Do Main Draw Prep'!$A$7:$V$23,4))</f>
        <v>0</v>
      </c>
      <c r="I11" s="331"/>
      <c r="J11" s="208"/>
      <c r="K11" s="332"/>
      <c r="L11" s="211"/>
      <c r="M11" s="327"/>
      <c r="N11" s="208"/>
      <c r="O11" s="321"/>
      <c r="P11" s="208"/>
      <c r="Q11" s="176"/>
      <c r="R11" s="179"/>
      <c r="T11" s="188" t="str">
        <f>'[2]SetUp Officials'!P25</f>
        <v>H PASCALL</v>
      </c>
    </row>
    <row r="12" spans="1:20" s="180" customFormat="1" ht="9.6" customHeight="1">
      <c r="A12" s="322"/>
      <c r="B12" s="183"/>
      <c r="C12" s="183"/>
      <c r="D12" s="183"/>
      <c r="E12" s="170" t="str">
        <f>UPPER(IF($D11="","",VLOOKUP($D11,'[2]Men Do Main Draw Prep'!$A$7:$V$23,7)))</f>
        <v/>
      </c>
      <c r="F12" s="170">
        <f>IF($D11="","",VLOOKUP($D11,'[2]Men Do Main Draw Prep'!$A$7:$V$23,8))</f>
        <v>0</v>
      </c>
      <c r="G12" s="330"/>
      <c r="H12" s="170">
        <f>IF($D11="","",VLOOKUP($D11,'[2]Men Do Main Draw Prep'!$A$7:$V$23,9))</f>
        <v>0</v>
      </c>
      <c r="I12" s="323"/>
      <c r="J12" s="208"/>
      <c r="K12" s="332"/>
      <c r="L12" s="333"/>
      <c r="M12" s="334"/>
      <c r="N12" s="208"/>
      <c r="O12" s="321"/>
      <c r="P12" s="208"/>
      <c r="Q12" s="176"/>
      <c r="R12" s="179"/>
      <c r="T12" s="188" t="str">
        <f>'[2]SetUp Officials'!P26</f>
        <v>T MC ALLISTER</v>
      </c>
    </row>
    <row r="13" spans="1:20" s="180" customFormat="1" ht="9.6" customHeight="1">
      <c r="A13" s="322"/>
      <c r="B13" s="183"/>
      <c r="C13" s="183"/>
      <c r="D13" s="191"/>
      <c r="E13" s="208"/>
      <c r="F13" s="208"/>
      <c r="H13" s="208"/>
      <c r="I13" s="335"/>
      <c r="J13" s="208"/>
      <c r="K13" s="325"/>
      <c r="L13" s="326" t="str">
        <f>UPPER(IF(OR(K14="a",K14="as"),J9,IF(OR(K14="b",K14="bs"),J17,)))</f>
        <v>DUKE</v>
      </c>
      <c r="M13" s="321"/>
      <c r="N13" s="208"/>
      <c r="O13" s="321"/>
      <c r="P13" s="208"/>
      <c r="Q13" s="176"/>
      <c r="R13" s="179"/>
      <c r="T13" s="188" t="str">
        <f>'[2]SetUp Officials'!P27</f>
        <v>E CHU FOR</v>
      </c>
    </row>
    <row r="14" spans="1:20" s="180" customFormat="1" ht="9.6" customHeight="1">
      <c r="A14" s="322"/>
      <c r="B14" s="183"/>
      <c r="C14" s="183"/>
      <c r="D14" s="191"/>
      <c r="E14" s="208"/>
      <c r="F14" s="208"/>
      <c r="H14" s="208"/>
      <c r="I14" s="335"/>
      <c r="J14" s="185" t="s">
        <v>16</v>
      </c>
      <c r="K14" s="193" t="s">
        <v>17</v>
      </c>
      <c r="L14" s="328" t="str">
        <f>UPPER(IF(OR(K14="a",K14="as"),J10,IF(OR(K14="b",K14="bs"),J18,)))</f>
        <v>LEWIS</v>
      </c>
      <c r="M14" s="329"/>
      <c r="N14" s="208"/>
      <c r="O14" s="321"/>
      <c r="P14" s="208"/>
      <c r="Q14" s="176"/>
      <c r="R14" s="179"/>
      <c r="T14" s="188" t="str">
        <f>'[2]SetUp Officials'!P28</f>
        <v>R GIBBS</v>
      </c>
    </row>
    <row r="15" spans="1:20" s="180" customFormat="1" ht="9.6" customHeight="1">
      <c r="A15" s="322">
        <v>3</v>
      </c>
      <c r="B15" s="170">
        <f>IF($D15="","",VLOOKUP($D15,'[2]Men Do Main Draw Prep'!$A$7:$V$23,20))</f>
        <v>0</v>
      </c>
      <c r="C15" s="170">
        <f>IF($D15="","",VLOOKUP($D15,'[2]Men Do Main Draw Prep'!$A$7:$V$23,21))</f>
        <v>0</v>
      </c>
      <c r="D15" s="171">
        <v>6</v>
      </c>
      <c r="E15" s="170" t="str">
        <f>UPPER(IF($D15="","",VLOOKUP($D15,'[2]Men Do Main Draw Prep'!$A$7:$V$23,2)))</f>
        <v>MOONARSAR</v>
      </c>
      <c r="F15" s="170" t="str">
        <f>IF($D15="","",VLOOKUP($D15,'[2]Men Do Main Draw Prep'!$A$7:$V$23,3))</f>
        <v>Keshan</v>
      </c>
      <c r="G15" s="330"/>
      <c r="H15" s="170">
        <f>IF($D15="","",VLOOKUP($D15,'[2]Men Do Main Draw Prep'!$A$7:$V$23,4))</f>
        <v>0</v>
      </c>
      <c r="I15" s="320"/>
      <c r="J15" s="208"/>
      <c r="K15" s="332"/>
      <c r="L15" s="208" t="s">
        <v>202</v>
      </c>
      <c r="M15" s="332"/>
      <c r="N15" s="211"/>
      <c r="O15" s="321"/>
      <c r="P15" s="208"/>
      <c r="Q15" s="176"/>
      <c r="R15" s="179"/>
      <c r="T15" s="188" t="str">
        <f>'[2]SetUp Officials'!P29</f>
        <v/>
      </c>
    </row>
    <row r="16" spans="1:20" s="180" customFormat="1" ht="9.6" customHeight="1" thickBot="1">
      <c r="A16" s="322"/>
      <c r="B16" s="183"/>
      <c r="C16" s="183"/>
      <c r="D16" s="183"/>
      <c r="E16" s="170" t="str">
        <f>UPPER(IF($D15="","",VLOOKUP($D15,'[2]Men Do Main Draw Prep'!$A$7:$V$23,7)))</f>
        <v>PATRICK</v>
      </c>
      <c r="F16" s="170" t="str">
        <f>IF($D15="","",VLOOKUP($D15,'[2]Men Do Main Draw Prep'!$A$7:$V$23,8))</f>
        <v>Nkrumah</v>
      </c>
      <c r="G16" s="330"/>
      <c r="H16" s="170">
        <f>IF($D15="","",VLOOKUP($D15,'[2]Men Do Main Draw Prep'!$A$7:$V$23,9))</f>
        <v>0</v>
      </c>
      <c r="I16" s="323"/>
      <c r="J16" s="324" t="str">
        <f>IF(I16="a",E15,IF(I16="b",E17,""))</f>
        <v/>
      </c>
      <c r="K16" s="332"/>
      <c r="L16" s="208"/>
      <c r="M16" s="332"/>
      <c r="N16" s="208"/>
      <c r="O16" s="321"/>
      <c r="P16" s="208"/>
      <c r="Q16" s="176"/>
      <c r="R16" s="179"/>
      <c r="T16" s="203" t="str">
        <f>'[2]SetUp Officials'!P30</f>
        <v>None</v>
      </c>
    </row>
    <row r="17" spans="1:18" s="180" customFormat="1" ht="9.6" customHeight="1">
      <c r="A17" s="322"/>
      <c r="B17" s="183"/>
      <c r="C17" s="183"/>
      <c r="D17" s="191"/>
      <c r="E17" s="208"/>
      <c r="F17" s="208"/>
      <c r="H17" s="208"/>
      <c r="I17" s="325"/>
      <c r="J17" s="326" t="str">
        <f>UPPER(IF(OR(I18="a",I18="as"),E15,IF(OR(I18="b",I18="bs"),E19,)))</f>
        <v>MOONARSAR</v>
      </c>
      <c r="K17" s="336"/>
      <c r="L17" s="208"/>
      <c r="M17" s="332"/>
      <c r="N17" s="208"/>
      <c r="O17" s="321"/>
      <c r="P17" s="208"/>
      <c r="Q17" s="176"/>
      <c r="R17" s="179"/>
    </row>
    <row r="18" spans="1:18" s="180" customFormat="1" ht="9.6" customHeight="1">
      <c r="A18" s="322"/>
      <c r="B18" s="183"/>
      <c r="C18" s="183"/>
      <c r="D18" s="191"/>
      <c r="E18" s="208"/>
      <c r="F18" s="208"/>
      <c r="H18" s="185" t="s">
        <v>16</v>
      </c>
      <c r="I18" s="193" t="s">
        <v>17</v>
      </c>
      <c r="J18" s="328" t="str">
        <f>UPPER(IF(OR(I18="a",I18="as"),E16,IF(OR(I18="b",I18="bs"),E20,)))</f>
        <v>PATRICK</v>
      </c>
      <c r="K18" s="323"/>
      <c r="L18" s="208"/>
      <c r="M18" s="332"/>
      <c r="N18" s="208"/>
      <c r="O18" s="321"/>
      <c r="P18" s="208"/>
      <c r="Q18" s="176"/>
      <c r="R18" s="179"/>
    </row>
    <row r="19" spans="1:18" s="180" customFormat="1" ht="9.6" customHeight="1">
      <c r="A19" s="322">
        <v>4</v>
      </c>
      <c r="B19" s="170">
        <f>IF($D19="","",VLOOKUP($D19,'[2]Men Do Main Draw Prep'!$A$7:$V$23,20))</f>
        <v>0</v>
      </c>
      <c r="C19" s="170">
        <f>IF($D19="","",VLOOKUP($D19,'[2]Men Do Main Draw Prep'!$A$7:$V$23,21))</f>
        <v>0</v>
      </c>
      <c r="D19" s="171">
        <v>10</v>
      </c>
      <c r="E19" s="170" t="str">
        <f>UPPER(IF($D19="","",VLOOKUP($D19,'[2]Men Do Main Draw Prep'!$A$7:$V$23,2)))</f>
        <v>THOMAS</v>
      </c>
      <c r="F19" s="170" t="str">
        <f>IF($D19="","",VLOOKUP($D19,'[2]Men Do Main Draw Prep'!$A$7:$V$23,3))</f>
        <v>Ryan</v>
      </c>
      <c r="G19" s="330"/>
      <c r="H19" s="170">
        <f>IF($D19="","",VLOOKUP($D19,'[2]Men Do Main Draw Prep'!$A$7:$V$23,4))</f>
        <v>0</v>
      </c>
      <c r="I19" s="331"/>
      <c r="J19" s="208" t="s">
        <v>197</v>
      </c>
      <c r="K19" s="321"/>
      <c r="L19" s="211"/>
      <c r="M19" s="336"/>
      <c r="N19" s="208"/>
      <c r="O19" s="321"/>
      <c r="P19" s="208"/>
      <c r="Q19" s="176"/>
      <c r="R19" s="179"/>
    </row>
    <row r="20" spans="1:18" s="180" customFormat="1" ht="9.6" customHeight="1">
      <c r="A20" s="322"/>
      <c r="B20" s="183"/>
      <c r="C20" s="183"/>
      <c r="D20" s="183"/>
      <c r="E20" s="170" t="str">
        <f>UPPER(IF($D19="","",VLOOKUP($D19,'[2]Men Do Main Draw Prep'!$A$7:$V$23,7)))</f>
        <v>TOM</v>
      </c>
      <c r="F20" s="170" t="str">
        <f>IF($D19="","",VLOOKUP($D19,'[2]Men Do Main Draw Prep'!$A$7:$V$23,8))</f>
        <v>Brandon</v>
      </c>
      <c r="G20" s="330"/>
      <c r="H20" s="170">
        <f>IF($D19="","",VLOOKUP($D19,'[2]Men Do Main Draw Prep'!$A$7:$V$23,9))</f>
        <v>0</v>
      </c>
      <c r="I20" s="323"/>
      <c r="J20" s="208"/>
      <c r="K20" s="321"/>
      <c r="L20" s="333"/>
      <c r="M20" s="337"/>
      <c r="N20" s="208"/>
      <c r="O20" s="321"/>
      <c r="P20" s="208"/>
      <c r="Q20" s="176"/>
      <c r="R20" s="179"/>
    </row>
    <row r="21" spans="1:18" s="180" customFormat="1" ht="9.6" customHeight="1">
      <c r="A21" s="322"/>
      <c r="B21" s="183"/>
      <c r="C21" s="183"/>
      <c r="D21" s="183"/>
      <c r="E21" s="208"/>
      <c r="F21" s="208"/>
      <c r="H21" s="208"/>
      <c r="I21" s="335"/>
      <c r="J21" s="208"/>
      <c r="K21" s="321"/>
      <c r="L21" s="208"/>
      <c r="M21" s="325"/>
      <c r="N21" s="326" t="str">
        <f>UPPER(IF(OR(M22="a",M22="as"),L13,IF(OR(M22="b",M22="bs"),L29,)))</f>
        <v/>
      </c>
      <c r="O21" s="321"/>
      <c r="P21" s="208"/>
      <c r="Q21" s="176"/>
      <c r="R21" s="179"/>
    </row>
    <row r="22" spans="1:18" s="180" customFormat="1" ht="9.6" customHeight="1">
      <c r="A22" s="322"/>
      <c r="B22" s="183"/>
      <c r="C22" s="183"/>
      <c r="D22" s="183"/>
      <c r="E22" s="208"/>
      <c r="F22" s="208"/>
      <c r="H22" s="208"/>
      <c r="I22" s="335"/>
      <c r="J22" s="208"/>
      <c r="K22" s="321"/>
      <c r="L22" s="185" t="s">
        <v>16</v>
      </c>
      <c r="M22" s="193"/>
      <c r="N22" s="328" t="str">
        <f>UPPER(IF(OR(M22="a",M22="as"),L14,IF(OR(M22="b",M22="bs"),L30,)))</f>
        <v/>
      </c>
      <c r="O22" s="329"/>
      <c r="P22" s="208"/>
      <c r="Q22" s="176"/>
      <c r="R22" s="179"/>
    </row>
    <row r="23" spans="1:18" s="180" customFormat="1" ht="9.6" customHeight="1">
      <c r="A23" s="318">
        <v>5</v>
      </c>
      <c r="B23" s="170">
        <f>IF($D23="","",VLOOKUP($D23,'[2]Men Do Main Draw Prep'!$A$7:$V$23,20))</f>
        <v>0</v>
      </c>
      <c r="C23" s="170">
        <f>IF($D23="","",VLOOKUP($D23,'[2]Men Do Main Draw Prep'!$A$7:$V$23,21))</f>
        <v>0</v>
      </c>
      <c r="D23" s="171">
        <v>3</v>
      </c>
      <c r="E23" s="172" t="str">
        <f>UPPER(IF($D23="","",VLOOKUP($D23,'[2]Men Do Main Draw Prep'!$A$7:$V$23,2)))</f>
        <v>AUGUSTE</v>
      </c>
      <c r="F23" s="172" t="str">
        <f>IF($D23="","",VLOOKUP($D23,'[2]Men Do Main Draw Prep'!$A$7:$V$23,3))</f>
        <v>Colin</v>
      </c>
      <c r="G23" s="319"/>
      <c r="H23" s="172">
        <f>IF($D23="","",VLOOKUP($D23,'[2]Men Do Main Draw Prep'!$A$7:$V$23,4))</f>
        <v>0</v>
      </c>
      <c r="I23" s="320"/>
      <c r="J23" s="208"/>
      <c r="K23" s="321"/>
      <c r="L23" s="208"/>
      <c r="M23" s="332"/>
      <c r="N23" s="208"/>
      <c r="O23" s="332"/>
      <c r="P23" s="208"/>
      <c r="Q23" s="176"/>
      <c r="R23" s="179"/>
    </row>
    <row r="24" spans="1:18" s="180" customFormat="1" ht="9.6" customHeight="1">
      <c r="A24" s="322"/>
      <c r="B24" s="183"/>
      <c r="C24" s="183"/>
      <c r="D24" s="183"/>
      <c r="E24" s="172" t="str">
        <f>UPPER(IF($D23="","",VLOOKUP($D23,'[2]Men Do Main Draw Prep'!$A$7:$V$23,7)))</f>
        <v>MOHAMMED</v>
      </c>
      <c r="F24" s="172" t="str">
        <f>IF($D23="","",VLOOKUP($D23,'[2]Men Do Main Draw Prep'!$A$7:$V$23,8))</f>
        <v>Nabeel</v>
      </c>
      <c r="G24" s="319"/>
      <c r="H24" s="172">
        <f>IF($D23="","",VLOOKUP($D23,'[2]Men Do Main Draw Prep'!$A$7:$V$23,9))</f>
        <v>0</v>
      </c>
      <c r="I24" s="323"/>
      <c r="J24" s="324" t="str">
        <f>IF(I24="a",E23,IF(I24="b",E25,""))</f>
        <v/>
      </c>
      <c r="K24" s="321"/>
      <c r="L24" s="208"/>
      <c r="M24" s="332"/>
      <c r="N24" s="208"/>
      <c r="O24" s="332"/>
      <c r="P24" s="208"/>
      <c r="Q24" s="176"/>
      <c r="R24" s="179"/>
    </row>
    <row r="25" spans="1:18" s="180" customFormat="1" ht="9.6" customHeight="1">
      <c r="A25" s="322"/>
      <c r="B25" s="183"/>
      <c r="C25" s="183"/>
      <c r="D25" s="183"/>
      <c r="E25" s="208"/>
      <c r="F25" s="208"/>
      <c r="H25" s="208"/>
      <c r="I25" s="325"/>
      <c r="J25" s="326" t="str">
        <f>UPPER(IF(OR(I26="a",I26="as"),E23,IF(OR(I26="b",I26="bs"),E27,)))</f>
        <v>AUGUSTE</v>
      </c>
      <c r="K25" s="327"/>
      <c r="L25" s="208"/>
      <c r="M25" s="332"/>
      <c r="N25" s="208"/>
      <c r="O25" s="332"/>
      <c r="P25" s="208"/>
      <c r="Q25" s="176"/>
      <c r="R25" s="179"/>
    </row>
    <row r="26" spans="1:18" s="180" customFormat="1" ht="9.6" customHeight="1">
      <c r="A26" s="322"/>
      <c r="B26" s="183"/>
      <c r="C26" s="183"/>
      <c r="D26" s="183"/>
      <c r="E26" s="208"/>
      <c r="F26" s="208"/>
      <c r="H26" s="185" t="s">
        <v>16</v>
      </c>
      <c r="I26" s="193" t="s">
        <v>17</v>
      </c>
      <c r="J26" s="328" t="str">
        <f>UPPER(IF(OR(I26="a",I26="as"),E24,IF(OR(I26="b",I26="bs"),E28,)))</f>
        <v>MOHAMMED</v>
      </c>
      <c r="K26" s="329"/>
      <c r="L26" s="208"/>
      <c r="M26" s="332"/>
      <c r="N26" s="208"/>
      <c r="O26" s="332"/>
      <c r="P26" s="208"/>
      <c r="Q26" s="176"/>
      <c r="R26" s="179"/>
    </row>
    <row r="27" spans="1:18" s="180" customFormat="1" ht="9.6" customHeight="1">
      <c r="A27" s="322">
        <v>6</v>
      </c>
      <c r="B27" s="170">
        <f>IF($D27="","",VLOOKUP($D27,'[2]Men Do Main Draw Prep'!$A$7:$V$23,20))</f>
        <v>0</v>
      </c>
      <c r="C27" s="170">
        <f>IF($D27="","",VLOOKUP($D27,'[2]Men Do Main Draw Prep'!$A$7:$V$23,21))</f>
        <v>0</v>
      </c>
      <c r="D27" s="171">
        <v>13</v>
      </c>
      <c r="E27" s="170" t="str">
        <f>UPPER(IF($D27="","",VLOOKUP($D27,'[2]Men Do Main Draw Prep'!$A$7:$V$23,2)))</f>
        <v>ABRAHAM</v>
      </c>
      <c r="F27" s="170" t="str">
        <f>IF($D27="","",VLOOKUP($D27,'[2]Men Do Main Draw Prep'!$A$7:$V$23,3))</f>
        <v>Joshua</v>
      </c>
      <c r="G27" s="330"/>
      <c r="H27" s="170">
        <f>IF($D27="","",VLOOKUP($D27,'[2]Men Do Main Draw Prep'!$A$7:$V$23,4))</f>
        <v>0</v>
      </c>
      <c r="I27" s="331"/>
      <c r="J27" s="208" t="s">
        <v>198</v>
      </c>
      <c r="K27" s="332"/>
      <c r="L27" s="211"/>
      <c r="M27" s="336"/>
      <c r="N27" s="208"/>
      <c r="O27" s="332"/>
      <c r="P27" s="208"/>
      <c r="Q27" s="176"/>
      <c r="R27" s="179"/>
    </row>
    <row r="28" spans="1:18" s="180" customFormat="1" ht="9.6" customHeight="1">
      <c r="A28" s="322"/>
      <c r="B28" s="183"/>
      <c r="C28" s="183"/>
      <c r="D28" s="183"/>
      <c r="E28" s="170" t="str">
        <f>UPPER(IF($D27="","",VLOOKUP($D27,'[2]Men Do Main Draw Prep'!$A$7:$V$23,7)))</f>
        <v>RAMKISSON</v>
      </c>
      <c r="F28" s="170" t="str">
        <f>IF($D27="","",VLOOKUP($D27,'[2]Men Do Main Draw Prep'!$A$7:$V$23,8))</f>
        <v>Adam</v>
      </c>
      <c r="G28" s="330"/>
      <c r="H28" s="170">
        <f>IF($D27="","",VLOOKUP($D27,'[2]Men Do Main Draw Prep'!$A$7:$V$23,9))</f>
        <v>0</v>
      </c>
      <c r="I28" s="323"/>
      <c r="J28" s="208"/>
      <c r="K28" s="332"/>
      <c r="L28" s="333"/>
      <c r="M28" s="337"/>
      <c r="N28" s="208"/>
      <c r="O28" s="332"/>
      <c r="P28" s="208"/>
      <c r="Q28" s="176"/>
      <c r="R28" s="179"/>
    </row>
    <row r="29" spans="1:18" s="180" customFormat="1" ht="9.6" customHeight="1">
      <c r="A29" s="322"/>
      <c r="B29" s="183"/>
      <c r="C29" s="183"/>
      <c r="D29" s="191"/>
      <c r="E29" s="208"/>
      <c r="F29" s="208"/>
      <c r="H29" s="208"/>
      <c r="I29" s="335"/>
      <c r="J29" s="208"/>
      <c r="K29" s="325"/>
      <c r="L29" s="326" t="str">
        <f>UPPER(IF(OR(K30="a",K30="as"),J25,IF(OR(K30="b",K30="bs"),J33,)))</f>
        <v>AUGUSTE</v>
      </c>
      <c r="M29" s="332"/>
      <c r="N29" s="208"/>
      <c r="O29" s="332"/>
      <c r="P29" s="208"/>
      <c r="Q29" s="176"/>
      <c r="R29" s="179"/>
    </row>
    <row r="30" spans="1:18" s="180" customFormat="1" ht="9.6" customHeight="1">
      <c r="A30" s="322"/>
      <c r="B30" s="183"/>
      <c r="C30" s="183"/>
      <c r="D30" s="191"/>
      <c r="E30" s="208"/>
      <c r="F30" s="208"/>
      <c r="H30" s="208"/>
      <c r="I30" s="335"/>
      <c r="J30" s="185" t="s">
        <v>16</v>
      </c>
      <c r="K30" s="193" t="s">
        <v>17</v>
      </c>
      <c r="L30" s="328" t="str">
        <f>UPPER(IF(OR(K30="a",K30="as"),J26,IF(OR(K30="b",K30="bs"),J34,)))</f>
        <v>MOHAMMED</v>
      </c>
      <c r="M30" s="323"/>
      <c r="N30" s="208"/>
      <c r="O30" s="332"/>
      <c r="P30" s="208"/>
      <c r="Q30" s="176"/>
      <c r="R30" s="179"/>
    </row>
    <row r="31" spans="1:18" s="180" customFormat="1" ht="9.6" customHeight="1">
      <c r="A31" s="322">
        <v>7</v>
      </c>
      <c r="B31" s="170">
        <f>IF($D31="","",VLOOKUP($D31,'[2]Men Do Main Draw Prep'!$A$7:$V$23,20))</f>
        <v>0</v>
      </c>
      <c r="C31" s="170">
        <f>IF($D31="","",VLOOKUP($D31,'[2]Men Do Main Draw Prep'!$A$7:$V$23,21))</f>
        <v>0</v>
      </c>
      <c r="D31" s="171">
        <v>15</v>
      </c>
      <c r="E31" s="170" t="str">
        <f>UPPER(IF($D31="","",VLOOKUP($D31,'[2]Men Do Main Draw Prep'!$A$7:$V$23,2)))</f>
        <v>ANDREWS</v>
      </c>
      <c r="F31" s="170" t="str">
        <f>IF($D31="","",VLOOKUP($D31,'[2]Men Do Main Draw Prep'!$A$7:$V$23,3))</f>
        <v>Che</v>
      </c>
      <c r="G31" s="330"/>
      <c r="H31" s="170">
        <f>IF($D31="","",VLOOKUP($D31,'[2]Men Do Main Draw Prep'!$A$7:$V$23,4))</f>
        <v>0</v>
      </c>
      <c r="I31" s="320"/>
      <c r="J31" s="208"/>
      <c r="K31" s="332"/>
      <c r="L31" s="208" t="s">
        <v>201</v>
      </c>
      <c r="M31" s="321"/>
      <c r="N31" s="211"/>
      <c r="O31" s="332"/>
      <c r="P31" s="208"/>
      <c r="Q31" s="176"/>
      <c r="R31" s="179"/>
    </row>
    <row r="32" spans="1:18" s="180" customFormat="1" ht="9.6" customHeight="1">
      <c r="A32" s="322"/>
      <c r="B32" s="183"/>
      <c r="C32" s="183"/>
      <c r="D32" s="183"/>
      <c r="E32" s="170" t="str">
        <f>UPPER(IF($D31="","",VLOOKUP($D31,'[2]Men Do Main Draw Prep'!$A$7:$V$23,7)))</f>
        <v>GARSEE</v>
      </c>
      <c r="F32" s="170" t="str">
        <f>IF($D31="","",VLOOKUP($D31,'[2]Men Do Main Draw Prep'!$A$7:$V$23,8))</f>
        <v>Jameel</v>
      </c>
      <c r="G32" s="330"/>
      <c r="H32" s="170">
        <f>IF($D31="","",VLOOKUP($D31,'[2]Men Do Main Draw Prep'!$A$7:$V$23,9))</f>
        <v>0</v>
      </c>
      <c r="I32" s="323"/>
      <c r="J32" s="324" t="str">
        <f>IF(I32="a",E31,IF(I32="b",E33,""))</f>
        <v/>
      </c>
      <c r="K32" s="332"/>
      <c r="L32" s="208"/>
      <c r="M32" s="321"/>
      <c r="N32" s="208"/>
      <c r="O32" s="332"/>
      <c r="P32" s="208"/>
      <c r="Q32" s="176"/>
      <c r="R32" s="179"/>
    </row>
    <row r="33" spans="1:18" s="180" customFormat="1" ht="9.6" customHeight="1">
      <c r="A33" s="322"/>
      <c r="B33" s="183"/>
      <c r="C33" s="183"/>
      <c r="D33" s="191"/>
      <c r="E33" s="208"/>
      <c r="F33" s="208"/>
      <c r="H33" s="208"/>
      <c r="I33" s="325"/>
      <c r="J33" s="326" t="str">
        <f>UPPER(IF(OR(I34="a",I34="as"),E31,IF(OR(I34="b",I34="bs"),E35,)))</f>
        <v>ROBINSON</v>
      </c>
      <c r="K33" s="336"/>
      <c r="L33" s="208"/>
      <c r="M33" s="321"/>
      <c r="N33" s="208"/>
      <c r="O33" s="332"/>
      <c r="P33" s="208"/>
      <c r="Q33" s="176"/>
      <c r="R33" s="179"/>
    </row>
    <row r="34" spans="1:18" s="180" customFormat="1" ht="9.6" customHeight="1">
      <c r="A34" s="322"/>
      <c r="B34" s="183"/>
      <c r="C34" s="183"/>
      <c r="D34" s="191"/>
      <c r="E34" s="208"/>
      <c r="F34" s="208"/>
      <c r="H34" s="185" t="s">
        <v>16</v>
      </c>
      <c r="I34" s="193" t="s">
        <v>19</v>
      </c>
      <c r="J34" s="328" t="str">
        <f>UPPER(IF(OR(I34="a",I34="as"),E32,IF(OR(I34="b",I34="bs"),E36,)))</f>
        <v>ROBINSON</v>
      </c>
      <c r="K34" s="323"/>
      <c r="L34" s="208"/>
      <c r="M34" s="321"/>
      <c r="N34" s="208"/>
      <c r="O34" s="332"/>
      <c r="P34" s="208"/>
      <c r="Q34" s="176"/>
      <c r="R34" s="179"/>
    </row>
    <row r="35" spans="1:18" s="180" customFormat="1" ht="9.6" customHeight="1">
      <c r="A35" s="322">
        <v>8</v>
      </c>
      <c r="B35" s="170">
        <f>IF($D35="","",VLOOKUP($D35,'[2]Men Do Main Draw Prep'!$A$7:$V$23,20))</f>
        <v>0</v>
      </c>
      <c r="C35" s="170">
        <f>IF($D35="","",VLOOKUP($D35,'[2]Men Do Main Draw Prep'!$A$7:$V$23,21))</f>
        <v>0</v>
      </c>
      <c r="D35" s="171">
        <v>5</v>
      </c>
      <c r="E35" s="170" t="str">
        <f>UPPER(IF($D35="","",VLOOKUP($D35,'[2]Men Do Main Draw Prep'!$A$7:$V$23,2)))</f>
        <v>ROBINSON</v>
      </c>
      <c r="F35" s="170" t="str">
        <f>IF($D35="","",VLOOKUP($D35,'[2]Men Do Main Draw Prep'!$A$7:$V$23,3))</f>
        <v>Gian Luc</v>
      </c>
      <c r="G35" s="330"/>
      <c r="H35" s="170">
        <f>IF($D35="","",VLOOKUP($D35,'[2]Men Do Main Draw Prep'!$A$7:$V$23,4))</f>
        <v>0</v>
      </c>
      <c r="I35" s="331"/>
      <c r="J35" s="208" t="s">
        <v>195</v>
      </c>
      <c r="K35" s="321"/>
      <c r="L35" s="211"/>
      <c r="M35" s="327"/>
      <c r="N35" s="208"/>
      <c r="O35" s="332"/>
      <c r="P35" s="208"/>
      <c r="Q35" s="176"/>
      <c r="R35" s="179"/>
    </row>
    <row r="36" spans="1:18" s="180" customFormat="1" ht="9.6" customHeight="1">
      <c r="A36" s="322"/>
      <c r="B36" s="183"/>
      <c r="C36" s="183"/>
      <c r="D36" s="183"/>
      <c r="E36" s="170" t="str">
        <f>UPPER(IF($D35="","",VLOOKUP($D35,'[2]Men Do Main Draw Prep'!$A$7:$V$23,7)))</f>
        <v>ROBINSON</v>
      </c>
      <c r="F36" s="170" t="str">
        <f>IF($D35="","",VLOOKUP($D35,'[2]Men Do Main Draw Prep'!$A$7:$V$23,8))</f>
        <v>Ronald</v>
      </c>
      <c r="G36" s="330"/>
      <c r="H36" s="170">
        <f>IF($D35="","",VLOOKUP($D35,'[2]Men Do Main Draw Prep'!$A$7:$V$23,9))</f>
        <v>0</v>
      </c>
      <c r="I36" s="323"/>
      <c r="J36" s="208"/>
      <c r="K36" s="321"/>
      <c r="L36" s="333"/>
      <c r="M36" s="334"/>
      <c r="N36" s="208"/>
      <c r="O36" s="332"/>
      <c r="P36" s="208"/>
      <c r="Q36" s="176"/>
      <c r="R36" s="179"/>
    </row>
    <row r="37" spans="1:18" s="180" customFormat="1" ht="9.6" customHeight="1">
      <c r="A37" s="322"/>
      <c r="B37" s="183"/>
      <c r="C37" s="183"/>
      <c r="D37" s="191"/>
      <c r="E37" s="208"/>
      <c r="F37" s="208"/>
      <c r="H37" s="208"/>
      <c r="I37" s="335"/>
      <c r="J37" s="208"/>
      <c r="K37" s="321"/>
      <c r="L37" s="208"/>
      <c r="M37" s="321"/>
      <c r="N37" s="321"/>
      <c r="O37" s="325"/>
      <c r="P37" s="326" t="str">
        <f>UPPER(IF(OR(O38="a",O38="as"),N21,IF(OR(O38="b",O38="bs"),N53,)))</f>
        <v/>
      </c>
      <c r="Q37" s="338"/>
      <c r="R37" s="179"/>
    </row>
    <row r="38" spans="1:18" s="180" customFormat="1" ht="9.6" customHeight="1">
      <c r="A38" s="322"/>
      <c r="B38" s="183"/>
      <c r="C38" s="183"/>
      <c r="D38" s="191"/>
      <c r="E38" s="208"/>
      <c r="F38" s="208"/>
      <c r="H38" s="208"/>
      <c r="I38" s="335"/>
      <c r="J38" s="208"/>
      <c r="K38" s="321"/>
      <c r="L38" s="208"/>
      <c r="M38" s="321"/>
      <c r="N38" s="185" t="s">
        <v>16</v>
      </c>
      <c r="O38" s="193"/>
      <c r="P38" s="328" t="str">
        <f>UPPER(IF(OR(O38="a",O38="as"),N22,IF(OR(O38="b",O38="bs"),N54,)))</f>
        <v/>
      </c>
      <c r="Q38" s="339"/>
      <c r="R38" s="179"/>
    </row>
    <row r="39" spans="1:18" s="180" customFormat="1" ht="9.6" customHeight="1">
      <c r="A39" s="322">
        <v>9</v>
      </c>
      <c r="B39" s="170">
        <f>IF($D39="","",VLOOKUP($D39,'[2]Men Do Main Draw Prep'!$A$7:$V$23,20))</f>
        <v>0</v>
      </c>
      <c r="C39" s="170">
        <f>IF($D39="","",VLOOKUP($D39,'[2]Men Do Main Draw Prep'!$A$7:$V$23,21))</f>
        <v>0</v>
      </c>
      <c r="D39" s="171">
        <v>8</v>
      </c>
      <c r="E39" s="170" t="str">
        <f>UPPER(IF($D39="","",VLOOKUP($D39,'[2]Men Do Main Draw Prep'!$A$7:$V$23,2)))</f>
        <v>YOUSEFF</v>
      </c>
      <c r="F39" s="170" t="str">
        <f>IF($D39="","",VLOOKUP($D39,'[2]Men Do Main Draw Prep'!$A$7:$V$23,3))</f>
        <v>Farid</v>
      </c>
      <c r="G39" s="330"/>
      <c r="H39" s="170">
        <f>IF($D39="","",VLOOKUP($D39,'[2]Men Do Main Draw Prep'!$A$7:$V$23,4))</f>
        <v>0</v>
      </c>
      <c r="I39" s="320"/>
      <c r="J39" s="208"/>
      <c r="K39" s="321"/>
      <c r="L39" s="208"/>
      <c r="M39" s="321"/>
      <c r="N39" s="208"/>
      <c r="O39" s="332"/>
      <c r="P39" s="211"/>
      <c r="Q39" s="176"/>
      <c r="R39" s="179"/>
    </row>
    <row r="40" spans="1:18" s="180" customFormat="1" ht="9.6" customHeight="1">
      <c r="A40" s="322"/>
      <c r="B40" s="183"/>
      <c r="C40" s="183"/>
      <c r="D40" s="183"/>
      <c r="E40" s="170" t="str">
        <f>UPPER(IF($D39="","",VLOOKUP($D39,'[2]Men Do Main Draw Prep'!$A$7:$V$23,7)))</f>
        <v>WILLIAMS</v>
      </c>
      <c r="F40" s="170" t="str">
        <f>IF($D39="","",VLOOKUP($D39,'[2]Men Do Main Draw Prep'!$A$7:$V$23,8))</f>
        <v>Sonny</v>
      </c>
      <c r="G40" s="330"/>
      <c r="H40" s="170">
        <f>IF($D39="","",VLOOKUP($D39,'[2]Men Do Main Draw Prep'!$A$7:$V$23,9))</f>
        <v>0</v>
      </c>
      <c r="I40" s="323"/>
      <c r="J40" s="324" t="str">
        <f>IF(I40="a",E39,IF(I40="b",E41,""))</f>
        <v/>
      </c>
      <c r="K40" s="321"/>
      <c r="L40" s="208"/>
      <c r="M40" s="321"/>
      <c r="N40" s="208"/>
      <c r="O40" s="332"/>
      <c r="P40" s="333"/>
      <c r="Q40" s="340"/>
      <c r="R40" s="179"/>
    </row>
    <row r="41" spans="1:18" s="180" customFormat="1" ht="9.6" customHeight="1">
      <c r="A41" s="322"/>
      <c r="B41" s="183"/>
      <c r="C41" s="183"/>
      <c r="D41" s="191"/>
      <c r="E41" s="208"/>
      <c r="F41" s="208"/>
      <c r="H41" s="208"/>
      <c r="I41" s="325"/>
      <c r="J41" s="326" t="str">
        <f>UPPER(IF(OR(I42="a",I42="as"),E39,IF(OR(I42="b",I42="bs"),E43,)))</f>
        <v>DENOON</v>
      </c>
      <c r="K41" s="327"/>
      <c r="L41" s="208"/>
      <c r="M41" s="321"/>
      <c r="N41" s="208"/>
      <c r="O41" s="332"/>
      <c r="P41" s="208"/>
      <c r="Q41" s="176"/>
      <c r="R41" s="179"/>
    </row>
    <row r="42" spans="1:18" s="180" customFormat="1" ht="9.6" customHeight="1">
      <c r="A42" s="322"/>
      <c r="B42" s="183"/>
      <c r="C42" s="183"/>
      <c r="D42" s="191"/>
      <c r="E42" s="208"/>
      <c r="F42" s="208"/>
      <c r="H42" s="185" t="s">
        <v>16</v>
      </c>
      <c r="I42" s="193" t="s">
        <v>153</v>
      </c>
      <c r="J42" s="328" t="str">
        <f>UPPER(IF(OR(I42="a",I42="as"),E40,IF(OR(I42="b",I42="bs"),E44,)))</f>
        <v>TRIM</v>
      </c>
      <c r="K42" s="329"/>
      <c r="L42" s="208"/>
      <c r="M42" s="321"/>
      <c r="N42" s="208"/>
      <c r="O42" s="332"/>
      <c r="P42" s="208"/>
      <c r="Q42" s="176"/>
      <c r="R42" s="179"/>
    </row>
    <row r="43" spans="1:18" s="180" customFormat="1" ht="9.6" customHeight="1">
      <c r="A43" s="322">
        <v>10</v>
      </c>
      <c r="B43" s="170">
        <f>IF($D43="","",VLOOKUP($D43,'[2]Men Do Main Draw Prep'!$A$7:$V$23,20))</f>
        <v>0</v>
      </c>
      <c r="C43" s="170">
        <f>IF($D43="","",VLOOKUP($D43,'[2]Men Do Main Draw Prep'!$A$7:$V$23,21))</f>
        <v>0</v>
      </c>
      <c r="D43" s="171">
        <v>14</v>
      </c>
      <c r="E43" s="170" t="str">
        <f>UPPER(IF($D43="","",VLOOKUP($D43,'[2]Men Do Main Draw Prep'!$A$7:$V$23,2)))</f>
        <v>DENOON</v>
      </c>
      <c r="F43" s="170" t="str">
        <f>IF($D43="","",VLOOKUP($D43,'[2]Men Do Main Draw Prep'!$A$7:$V$23,3))</f>
        <v>Dunstan</v>
      </c>
      <c r="G43" s="330"/>
      <c r="H43" s="170">
        <f>IF($D43="","",VLOOKUP($D43,'[2]Men Do Main Draw Prep'!$A$7:$V$23,4))</f>
        <v>0</v>
      </c>
      <c r="I43" s="331"/>
      <c r="J43" s="208" t="s">
        <v>154</v>
      </c>
      <c r="K43" s="332"/>
      <c r="L43" s="211"/>
      <c r="M43" s="327"/>
      <c r="N43" s="208"/>
      <c r="O43" s="332"/>
      <c r="P43" s="208"/>
      <c r="Q43" s="176"/>
      <c r="R43" s="179"/>
    </row>
    <row r="44" spans="1:18" s="180" customFormat="1" ht="9.6" customHeight="1">
      <c r="A44" s="322"/>
      <c r="B44" s="183"/>
      <c r="C44" s="183"/>
      <c r="D44" s="183"/>
      <c r="E44" s="170" t="str">
        <f>UPPER(IF($D43="","",VLOOKUP($D43,'[2]Men Do Main Draw Prep'!$A$7:$V$23,7)))</f>
        <v>TRIM</v>
      </c>
      <c r="F44" s="170" t="str">
        <f>IF($D43="","",VLOOKUP($D43,'[2]Men Do Main Draw Prep'!$A$7:$V$23,8))</f>
        <v>Kyrel</v>
      </c>
      <c r="G44" s="330"/>
      <c r="H44" s="170">
        <f>IF($D43="","",VLOOKUP($D43,'[2]Men Do Main Draw Prep'!$A$7:$V$23,9))</f>
        <v>0</v>
      </c>
      <c r="I44" s="323"/>
      <c r="J44" s="208"/>
      <c r="K44" s="332"/>
      <c r="L44" s="333"/>
      <c r="M44" s="334"/>
      <c r="N44" s="208"/>
      <c r="O44" s="332"/>
      <c r="P44" s="208"/>
      <c r="Q44" s="176"/>
      <c r="R44" s="179"/>
    </row>
    <row r="45" spans="1:18" s="180" customFormat="1" ht="9.6" customHeight="1">
      <c r="A45" s="322"/>
      <c r="B45" s="183"/>
      <c r="C45" s="183"/>
      <c r="D45" s="191"/>
      <c r="E45" s="208"/>
      <c r="F45" s="208"/>
      <c r="H45" s="208"/>
      <c r="I45" s="335"/>
      <c r="J45" s="208"/>
      <c r="K45" s="325"/>
      <c r="L45" s="326" t="str">
        <f>UPPER(IF(OR(K46="a",K46="as"),J41,IF(OR(K46="b",K46="bs"),J49,)))</f>
        <v>HACKSHAW</v>
      </c>
      <c r="M45" s="321"/>
      <c r="N45" s="208"/>
      <c r="O45" s="332"/>
      <c r="P45" s="208"/>
      <c r="Q45" s="176"/>
      <c r="R45" s="179"/>
    </row>
    <row r="46" spans="1:18" s="180" customFormat="1" ht="9.6" customHeight="1">
      <c r="A46" s="322"/>
      <c r="B46" s="183"/>
      <c r="C46" s="183"/>
      <c r="D46" s="191"/>
      <c r="E46" s="208"/>
      <c r="F46" s="208"/>
      <c r="H46" s="208"/>
      <c r="I46" s="335"/>
      <c r="J46" s="185" t="s">
        <v>16</v>
      </c>
      <c r="K46" s="193" t="s">
        <v>20</v>
      </c>
      <c r="L46" s="328" t="str">
        <f>UPPER(IF(OR(K46="a",K46="as"),J42,IF(OR(K46="b",K46="bs"),J50,)))</f>
        <v>HACKSHAW</v>
      </c>
      <c r="M46" s="329"/>
      <c r="N46" s="208"/>
      <c r="O46" s="332"/>
      <c r="P46" s="208"/>
      <c r="Q46" s="176"/>
      <c r="R46" s="179"/>
    </row>
    <row r="47" spans="1:18" s="180" customFormat="1" ht="9.6" customHeight="1">
      <c r="A47" s="322">
        <v>11</v>
      </c>
      <c r="B47" s="170">
        <f>IF($D47="","",VLOOKUP($D47,'[2]Men Do Main Draw Prep'!$A$7:$V$23,20))</f>
        <v>0</v>
      </c>
      <c r="C47" s="170">
        <f>IF($D47="","",VLOOKUP($D47,'[2]Men Do Main Draw Prep'!$A$7:$V$23,21))</f>
        <v>0</v>
      </c>
      <c r="D47" s="171">
        <v>9</v>
      </c>
      <c r="E47" s="170" t="str">
        <f>UPPER(IF($D47="","",VLOOKUP($D47,'[2]Men Do Main Draw Prep'!$A$7:$V$23,2)))</f>
        <v>JEARY</v>
      </c>
      <c r="F47" s="170" t="str">
        <f>IF($D47="","",VLOOKUP($D47,'[2]Men Do Main Draw Prep'!$A$7:$V$23,3))</f>
        <v>Ethan</v>
      </c>
      <c r="G47" s="330"/>
      <c r="H47" s="170">
        <f>IF($D47="","",VLOOKUP($D47,'[2]Men Do Main Draw Prep'!$A$7:$V$23,4))</f>
        <v>0</v>
      </c>
      <c r="I47" s="320"/>
      <c r="J47" s="208"/>
      <c r="K47" s="332"/>
      <c r="L47" s="208" t="s">
        <v>195</v>
      </c>
      <c r="M47" s="332"/>
      <c r="N47" s="211"/>
      <c r="O47" s="332"/>
      <c r="P47" s="208"/>
      <c r="Q47" s="176"/>
      <c r="R47" s="179"/>
    </row>
    <row r="48" spans="1:18" s="180" customFormat="1" ht="9.6" customHeight="1">
      <c r="A48" s="322"/>
      <c r="B48" s="183"/>
      <c r="C48" s="183"/>
      <c r="D48" s="183"/>
      <c r="E48" s="170" t="str">
        <f>UPPER(IF($D47="","",VLOOKUP($D47,'[2]Men Do Main Draw Prep'!$A$7:$V$23,7)))</f>
        <v>WEST</v>
      </c>
      <c r="F48" s="170" t="str">
        <f>IF($D47="","",VLOOKUP($D47,'[2]Men Do Main Draw Prep'!$A$7:$V$23,8))</f>
        <v>Samuel</v>
      </c>
      <c r="G48" s="330"/>
      <c r="H48" s="170">
        <f>IF($D47="","",VLOOKUP($D47,'[2]Men Do Main Draw Prep'!$A$7:$V$23,9))</f>
        <v>0</v>
      </c>
      <c r="I48" s="323"/>
      <c r="J48" s="324" t="str">
        <f>IF(I48="a",E47,IF(I48="b",E49,""))</f>
        <v/>
      </c>
      <c r="K48" s="332"/>
      <c r="L48" s="208"/>
      <c r="M48" s="332"/>
      <c r="N48" s="208"/>
      <c r="O48" s="332"/>
      <c r="P48" s="208"/>
      <c r="Q48" s="176"/>
      <c r="R48" s="179"/>
    </row>
    <row r="49" spans="1:18" s="180" customFormat="1" ht="9.6" customHeight="1">
      <c r="A49" s="322"/>
      <c r="B49" s="183"/>
      <c r="C49" s="183"/>
      <c r="D49" s="183"/>
      <c r="E49" s="208"/>
      <c r="F49" s="208"/>
      <c r="H49" s="208"/>
      <c r="I49" s="325"/>
      <c r="J49" s="326" t="str">
        <f>UPPER(IF(OR(I50="a",I50="as"),E47,IF(OR(I50="b",I50="bs"),E51,)))</f>
        <v>HACKSHAW</v>
      </c>
      <c r="K49" s="336"/>
      <c r="L49" s="208"/>
      <c r="M49" s="332"/>
      <c r="N49" s="208"/>
      <c r="O49" s="332"/>
      <c r="P49" s="208"/>
      <c r="Q49" s="176"/>
      <c r="R49" s="179"/>
    </row>
    <row r="50" spans="1:18" s="180" customFormat="1" ht="9.6" customHeight="1">
      <c r="A50" s="322"/>
      <c r="B50" s="183"/>
      <c r="C50" s="183"/>
      <c r="D50" s="183"/>
      <c r="E50" s="208"/>
      <c r="F50" s="208"/>
      <c r="H50" s="185" t="s">
        <v>16</v>
      </c>
      <c r="I50" s="193" t="s">
        <v>155</v>
      </c>
      <c r="J50" s="328" t="str">
        <f>UPPER(IF(OR(I50="a",I50="as"),E48,IF(OR(I50="b",I50="bs"),E52,)))</f>
        <v>HACKSHAW</v>
      </c>
      <c r="K50" s="323"/>
      <c r="L50" s="208"/>
      <c r="M50" s="332"/>
      <c r="N50" s="208"/>
      <c r="O50" s="332"/>
      <c r="P50" s="208"/>
      <c r="Q50" s="176"/>
      <c r="R50" s="179"/>
    </row>
    <row r="51" spans="1:18" s="180" customFormat="1" ht="9.6" customHeight="1">
      <c r="A51" s="318">
        <v>12</v>
      </c>
      <c r="B51" s="170">
        <f>IF($D51="","",VLOOKUP($D51,'[2]Men Do Main Draw Prep'!$A$7:$V$23,20))</f>
        <v>0</v>
      </c>
      <c r="C51" s="170">
        <f>IF($D51="","",VLOOKUP($D51,'[2]Men Do Main Draw Prep'!$A$7:$V$23,21))</f>
        <v>0</v>
      </c>
      <c r="D51" s="171">
        <v>4</v>
      </c>
      <c r="E51" s="172" t="str">
        <f>UPPER(IF($D51="","",VLOOKUP($D51,'[2]Men Do Main Draw Prep'!$A$7:$V$23,2)))</f>
        <v>HACKSHAW</v>
      </c>
      <c r="F51" s="172" t="str">
        <f>IF($D51="","",VLOOKUP($D51,'[2]Men Do Main Draw Prep'!$A$7:$V$23,3))</f>
        <v>Ross</v>
      </c>
      <c r="G51" s="319"/>
      <c r="H51" s="172">
        <f>IF($D51="","",VLOOKUP($D51,'[2]Men Do Main Draw Prep'!$A$7:$V$23,4))</f>
        <v>0</v>
      </c>
      <c r="I51" s="331"/>
      <c r="J51" s="208" t="s">
        <v>156</v>
      </c>
      <c r="K51" s="321"/>
      <c r="L51" s="211"/>
      <c r="M51" s="336"/>
      <c r="N51" s="208"/>
      <c r="O51" s="332"/>
      <c r="P51" s="208"/>
      <c r="Q51" s="176"/>
      <c r="R51" s="179"/>
    </row>
    <row r="52" spans="1:18" s="180" customFormat="1" ht="9.6" customHeight="1">
      <c r="A52" s="322"/>
      <c r="B52" s="183"/>
      <c r="C52" s="183"/>
      <c r="D52" s="183"/>
      <c r="E52" s="172" t="str">
        <f>UPPER(IF($D51="","",VLOOKUP($D51,'[2]Men Do Main Draw Prep'!$A$7:$V$23,7)))</f>
        <v>HACKSHAW</v>
      </c>
      <c r="F52" s="172" t="str">
        <f>IF($D51="","",VLOOKUP($D51,'[2]Men Do Main Draw Prep'!$A$7:$V$23,8))</f>
        <v>Scott</v>
      </c>
      <c r="G52" s="319"/>
      <c r="H52" s="172">
        <f>IF($D51="","",VLOOKUP($D51,'[2]Men Do Main Draw Prep'!$A$7:$V$23,9))</f>
        <v>0</v>
      </c>
      <c r="I52" s="323"/>
      <c r="J52" s="208"/>
      <c r="K52" s="321"/>
      <c r="L52" s="333"/>
      <c r="M52" s="337"/>
      <c r="N52" s="208"/>
      <c r="O52" s="332"/>
      <c r="P52" s="208"/>
      <c r="Q52" s="176"/>
      <c r="R52" s="179"/>
    </row>
    <row r="53" spans="1:18" s="180" customFormat="1" ht="9.6" customHeight="1">
      <c r="A53" s="322"/>
      <c r="B53" s="183"/>
      <c r="C53" s="183"/>
      <c r="D53" s="183"/>
      <c r="E53" s="208"/>
      <c r="F53" s="208"/>
      <c r="H53" s="208"/>
      <c r="I53" s="335"/>
      <c r="J53" s="208"/>
      <c r="K53" s="321"/>
      <c r="L53" s="208"/>
      <c r="M53" s="325"/>
      <c r="N53" s="326" t="str">
        <f>UPPER(IF(OR(M54="a",M54="as"),L45,IF(OR(M54="b",M54="bs"),L61,)))</f>
        <v/>
      </c>
      <c r="O53" s="332"/>
      <c r="P53" s="208"/>
      <c r="Q53" s="176"/>
      <c r="R53" s="179"/>
    </row>
    <row r="54" spans="1:18" s="180" customFormat="1" ht="9.6" customHeight="1">
      <c r="A54" s="322"/>
      <c r="B54" s="183"/>
      <c r="C54" s="183"/>
      <c r="D54" s="183"/>
      <c r="E54" s="208"/>
      <c r="F54" s="208"/>
      <c r="H54" s="208"/>
      <c r="I54" s="335"/>
      <c r="J54" s="208"/>
      <c r="K54" s="321"/>
      <c r="L54" s="185" t="s">
        <v>16</v>
      </c>
      <c r="M54" s="193"/>
      <c r="N54" s="328" t="str">
        <f>UPPER(IF(OR(M54="a",M54="as"),L46,IF(OR(M54="b",M54="bs"),L62,)))</f>
        <v/>
      </c>
      <c r="O54" s="323"/>
      <c r="P54" s="208"/>
      <c r="Q54" s="176"/>
      <c r="R54" s="179"/>
    </row>
    <row r="55" spans="1:18" s="180" customFormat="1" ht="9.6" customHeight="1">
      <c r="A55" s="322">
        <v>13</v>
      </c>
      <c r="B55" s="170">
        <f>IF($D55="","",VLOOKUP($D55,'[2]Men Do Main Draw Prep'!$A$7:$V$23,20))</f>
        <v>0</v>
      </c>
      <c r="C55" s="170">
        <f>IF($D55="","",VLOOKUP($D55,'[2]Men Do Main Draw Prep'!$A$7:$V$23,21))</f>
        <v>0</v>
      </c>
      <c r="D55" s="171">
        <v>7</v>
      </c>
      <c r="E55" s="170" t="str">
        <f>UPPER(IF($D55="","",VLOOKUP($D55,'[2]Men Do Main Draw Prep'!$A$7:$V$23,2)))</f>
        <v>ALEXIS</v>
      </c>
      <c r="F55" s="170" t="str">
        <f>IF($D55="","",VLOOKUP($D55,'[2]Men Do Main Draw Prep'!$A$7:$V$23,3))</f>
        <v>Jadon</v>
      </c>
      <c r="G55" s="330"/>
      <c r="H55" s="170">
        <f>IF($D55="","",VLOOKUP($D55,'[2]Men Do Main Draw Prep'!$A$7:$V$23,4))</f>
        <v>0</v>
      </c>
      <c r="I55" s="320"/>
      <c r="J55" s="208"/>
      <c r="K55" s="321"/>
      <c r="L55" s="208"/>
      <c r="M55" s="332"/>
      <c r="N55" s="208"/>
      <c r="O55" s="321"/>
      <c r="P55" s="208"/>
      <c r="Q55" s="176"/>
      <c r="R55" s="179"/>
    </row>
    <row r="56" spans="1:18" s="180" customFormat="1" ht="9.6" customHeight="1">
      <c r="A56" s="322"/>
      <c r="B56" s="183"/>
      <c r="C56" s="183"/>
      <c r="D56" s="183"/>
      <c r="E56" s="170" t="str">
        <f>UPPER(IF($D55="","",VLOOKUP($D55,'[2]Men Do Main Draw Prep'!$A$7:$V$23,7)))</f>
        <v>GRAZETTE</v>
      </c>
      <c r="F56" s="170" t="str">
        <f>IF($D55="","",VLOOKUP($D55,'[2]Men Do Main Draw Prep'!$A$7:$V$23,8))</f>
        <v>Winnington</v>
      </c>
      <c r="G56" s="330"/>
      <c r="H56" s="170">
        <f>IF($D55="","",VLOOKUP($D55,'[2]Men Do Main Draw Prep'!$A$7:$V$23,9))</f>
        <v>0</v>
      </c>
      <c r="I56" s="323"/>
      <c r="J56" s="324" t="str">
        <f>IF(I56="a",E55,IF(I56="b",E57,""))</f>
        <v/>
      </c>
      <c r="K56" s="321"/>
      <c r="L56" s="208"/>
      <c r="M56" s="332"/>
      <c r="N56" s="208"/>
      <c r="O56" s="321"/>
      <c r="P56" s="208"/>
      <c r="Q56" s="176"/>
      <c r="R56" s="179"/>
    </row>
    <row r="57" spans="1:18" s="180" customFormat="1" ht="9.6" customHeight="1">
      <c r="A57" s="322"/>
      <c r="B57" s="183"/>
      <c r="C57" s="183"/>
      <c r="D57" s="191"/>
      <c r="E57" s="208"/>
      <c r="F57" s="208"/>
      <c r="H57" s="208"/>
      <c r="I57" s="325"/>
      <c r="J57" s="326" t="str">
        <f>UPPER(IF(OR(I58="a",I58="as"),E55,IF(OR(I58="b",I58="bs"),E59,)))</f>
        <v>ALEXIS</v>
      </c>
      <c r="K57" s="327"/>
      <c r="L57" s="208"/>
      <c r="M57" s="332"/>
      <c r="N57" s="208"/>
      <c r="O57" s="321"/>
      <c r="P57" s="208"/>
      <c r="Q57" s="176"/>
      <c r="R57" s="179"/>
    </row>
    <row r="58" spans="1:18" s="180" customFormat="1" ht="9.6" customHeight="1">
      <c r="A58" s="322"/>
      <c r="B58" s="183"/>
      <c r="C58" s="183"/>
      <c r="D58" s="191"/>
      <c r="E58" s="208"/>
      <c r="F58" s="208"/>
      <c r="H58" s="185" t="s">
        <v>16</v>
      </c>
      <c r="I58" s="193" t="s">
        <v>18</v>
      </c>
      <c r="J58" s="328" t="str">
        <f>UPPER(IF(OR(I58="a",I58="as"),E56,IF(OR(I58="b",I58="bs"),E60,)))</f>
        <v>GRAZETTE</v>
      </c>
      <c r="K58" s="329"/>
      <c r="L58" s="208"/>
      <c r="M58" s="332"/>
      <c r="N58" s="208"/>
      <c r="O58" s="321"/>
      <c r="P58" s="208"/>
      <c r="Q58" s="176"/>
      <c r="R58" s="179"/>
    </row>
    <row r="59" spans="1:18" s="180" customFormat="1" ht="9.6" customHeight="1">
      <c r="A59" s="322">
        <v>14</v>
      </c>
      <c r="B59" s="170">
        <f>IF($D59="","",VLOOKUP($D59,'[2]Men Do Main Draw Prep'!$A$7:$V$23,20))</f>
        <v>0</v>
      </c>
      <c r="C59" s="170">
        <f>IF($D59="","",VLOOKUP($D59,'[2]Men Do Main Draw Prep'!$A$7:$V$23,21))</f>
        <v>0</v>
      </c>
      <c r="D59" s="171">
        <v>11</v>
      </c>
      <c r="E59" s="170" t="str">
        <f>UPPER(IF($D59="","",VLOOKUP($D59,'[2]Men Do Main Draw Prep'!$A$7:$V$23,2)))</f>
        <v>CHAN</v>
      </c>
      <c r="F59" s="170" t="str">
        <f>IF($D59="","",VLOOKUP($D59,'[2]Men Do Main Draw Prep'!$A$7:$V$23,3))</f>
        <v>Aaron</v>
      </c>
      <c r="G59" s="330"/>
      <c r="H59" s="170">
        <f>IF($D59="","",VLOOKUP($D59,'[2]Men Do Main Draw Prep'!$A$7:$V$23,4))</f>
        <v>0</v>
      </c>
      <c r="I59" s="331"/>
      <c r="J59" s="208" t="s">
        <v>199</v>
      </c>
      <c r="K59" s="332"/>
      <c r="L59" s="211"/>
      <c r="M59" s="336"/>
      <c r="N59" s="208"/>
      <c r="O59" s="321"/>
      <c r="P59" s="208"/>
      <c r="Q59" s="176"/>
      <c r="R59" s="179"/>
    </row>
    <row r="60" spans="1:18" s="180" customFormat="1" ht="9.6" customHeight="1">
      <c r="A60" s="322"/>
      <c r="B60" s="183"/>
      <c r="C60" s="183"/>
      <c r="D60" s="183"/>
      <c r="E60" s="170" t="str">
        <f>UPPER(IF($D59="","",VLOOKUP($D59,'[2]Men Do Main Draw Prep'!$A$7:$V$23,7)))</f>
        <v>GREGOIRE</v>
      </c>
      <c r="F60" s="170" t="str">
        <f>IF($D59="","",VLOOKUP($D59,'[2]Men Do Main Draw Prep'!$A$7:$V$23,8))</f>
        <v>Brandon</v>
      </c>
      <c r="G60" s="330"/>
      <c r="H60" s="170">
        <f>IF($D59="","",VLOOKUP($D59,'[2]Men Do Main Draw Prep'!$A$7:$V$23,9))</f>
        <v>0</v>
      </c>
      <c r="I60" s="323"/>
      <c r="J60" s="208"/>
      <c r="K60" s="332"/>
      <c r="L60" s="333"/>
      <c r="M60" s="337"/>
      <c r="N60" s="208"/>
      <c r="O60" s="321"/>
      <c r="P60" s="208"/>
      <c r="Q60" s="176"/>
      <c r="R60" s="179"/>
    </row>
    <row r="61" spans="1:18" s="180" customFormat="1" ht="9.6" customHeight="1">
      <c r="A61" s="322"/>
      <c r="B61" s="183"/>
      <c r="C61" s="183"/>
      <c r="D61" s="191"/>
      <c r="E61" s="208"/>
      <c r="F61" s="208"/>
      <c r="H61" s="208"/>
      <c r="I61" s="335"/>
      <c r="J61" s="208"/>
      <c r="K61" s="325"/>
      <c r="L61" s="326" t="str">
        <f>UPPER(IF(OR(K62="a",K62="as"),J57,IF(OR(K62="b",K62="bs"),J65,)))</f>
        <v>ALEXIS</v>
      </c>
      <c r="M61" s="332"/>
      <c r="N61" s="208"/>
      <c r="O61" s="321"/>
      <c r="P61" s="208"/>
      <c r="Q61" s="176"/>
      <c r="R61" s="179"/>
    </row>
    <row r="62" spans="1:18" s="180" customFormat="1" ht="9.6" customHeight="1">
      <c r="A62" s="322"/>
      <c r="B62" s="183"/>
      <c r="C62" s="183"/>
      <c r="D62" s="191"/>
      <c r="E62" s="208"/>
      <c r="F62" s="208"/>
      <c r="H62" s="208"/>
      <c r="I62" s="335"/>
      <c r="J62" s="185" t="s">
        <v>16</v>
      </c>
      <c r="K62" s="193" t="s">
        <v>18</v>
      </c>
      <c r="L62" s="328" t="str">
        <f>UPPER(IF(OR(K62="a",K62="as"),J58,IF(OR(K62="b",K62="bs"),J66,)))</f>
        <v>GRAZETTE</v>
      </c>
      <c r="M62" s="323"/>
      <c r="N62" s="208"/>
      <c r="O62" s="321"/>
      <c r="P62" s="208"/>
      <c r="Q62" s="176"/>
      <c r="R62" s="179"/>
    </row>
    <row r="63" spans="1:18" s="180" customFormat="1" ht="9.6" customHeight="1">
      <c r="A63" s="322">
        <v>15</v>
      </c>
      <c r="B63" s="170">
        <f>IF($D63="","",VLOOKUP($D63,'[2]Men Do Main Draw Prep'!$A$7:$V$23,20))</f>
        <v>0</v>
      </c>
      <c r="C63" s="170">
        <f>IF($D63="","",VLOOKUP($D63,'[2]Men Do Main Draw Prep'!$A$7:$V$23,21))</f>
        <v>0</v>
      </c>
      <c r="D63" s="171">
        <v>12</v>
      </c>
      <c r="E63" s="170" t="str">
        <f>UPPER(IF($D63="","",VLOOKUP($D63,'[2]Men Do Main Draw Prep'!$A$7:$V$23,2)))</f>
        <v>BRANKER</v>
      </c>
      <c r="F63" s="170" t="str">
        <f>IF($D63="","",VLOOKUP($D63,'[2]Men Do Main Draw Prep'!$A$7:$V$23,3))</f>
        <v>Jerome</v>
      </c>
      <c r="G63" s="330"/>
      <c r="H63" s="170">
        <f>IF($D63="","",VLOOKUP($D63,'[2]Men Do Main Draw Prep'!$A$7:$V$23,4))</f>
        <v>0</v>
      </c>
      <c r="I63" s="320"/>
      <c r="J63" s="208"/>
      <c r="K63" s="332"/>
      <c r="L63" s="208" t="s">
        <v>200</v>
      </c>
      <c r="M63" s="321"/>
      <c r="N63" s="211"/>
      <c r="O63" s="321"/>
      <c r="P63" s="208"/>
      <c r="Q63" s="176"/>
      <c r="R63" s="179"/>
    </row>
    <row r="64" spans="1:18" s="180" customFormat="1" ht="9.6" customHeight="1">
      <c r="A64" s="322"/>
      <c r="B64" s="183"/>
      <c r="C64" s="183"/>
      <c r="D64" s="183"/>
      <c r="E64" s="170" t="str">
        <f>UPPER(IF($D63="","",VLOOKUP($D63,'[2]Men Do Main Draw Prep'!$A$7:$V$23,7)))</f>
        <v>DANCLAR</v>
      </c>
      <c r="F64" s="170" t="str">
        <f>IF($D63="","",VLOOKUP($D63,'[2]Men Do Main Draw Prep'!$A$7:$V$23,8))</f>
        <v>Jermille</v>
      </c>
      <c r="G64" s="330"/>
      <c r="H64" s="170">
        <f>IF($D63="","",VLOOKUP($D63,'[2]Men Do Main Draw Prep'!$A$7:$V$23,9))</f>
        <v>0</v>
      </c>
      <c r="I64" s="323"/>
      <c r="J64" s="324" t="str">
        <f>IF(I64="a",E63,IF(I64="b",E65,""))</f>
        <v/>
      </c>
      <c r="K64" s="332"/>
      <c r="L64" s="208"/>
      <c r="M64" s="321"/>
      <c r="N64" s="208"/>
      <c r="O64" s="321"/>
      <c r="P64" s="208"/>
      <c r="Q64" s="176"/>
      <c r="R64" s="179"/>
    </row>
    <row r="65" spans="1:18" s="180" customFormat="1" ht="9.6" customHeight="1">
      <c r="A65" s="322"/>
      <c r="B65" s="183"/>
      <c r="C65" s="183"/>
      <c r="D65" s="183"/>
      <c r="E65" s="324"/>
      <c r="F65" s="324"/>
      <c r="G65" s="341"/>
      <c r="H65" s="324"/>
      <c r="I65" s="325"/>
      <c r="J65" s="326" t="str">
        <f>UPPER(IF(OR(I66="a",I66="as"),E63,IF(OR(I66="b",I66="bs"),E67,)))</f>
        <v>BRANKER</v>
      </c>
      <c r="K65" s="336"/>
      <c r="L65" s="208"/>
      <c r="M65" s="321"/>
      <c r="N65" s="208"/>
      <c r="O65" s="321"/>
      <c r="P65" s="208"/>
      <c r="Q65" s="176"/>
      <c r="R65" s="179"/>
    </row>
    <row r="66" spans="1:18" s="180" customFormat="1" ht="9.6" customHeight="1">
      <c r="A66" s="322"/>
      <c r="B66" s="183"/>
      <c r="C66" s="183"/>
      <c r="D66" s="183"/>
      <c r="E66" s="208"/>
      <c r="F66" s="208"/>
      <c r="H66" s="185" t="s">
        <v>16</v>
      </c>
      <c r="I66" s="193" t="s">
        <v>89</v>
      </c>
      <c r="J66" s="328" t="str">
        <f>UPPER(IF(OR(I66="a",I66="as"),E64,IF(OR(I66="b",I66="bs"),E68,)))</f>
        <v>DANCLAR</v>
      </c>
      <c r="K66" s="323"/>
      <c r="L66" s="208"/>
      <c r="M66" s="321"/>
      <c r="N66" s="208"/>
      <c r="O66" s="321"/>
      <c r="P66" s="208"/>
      <c r="Q66" s="176"/>
      <c r="R66" s="179"/>
    </row>
    <row r="67" spans="1:18" s="180" customFormat="1" ht="9.6" customHeight="1">
      <c r="A67" s="318">
        <v>16</v>
      </c>
      <c r="B67" s="170">
        <f>IF($D67="","",VLOOKUP($D67,'[2]Men Do Main Draw Prep'!$A$7:$V$23,20))</f>
        <v>0</v>
      </c>
      <c r="C67" s="170">
        <f>IF($D67="","",VLOOKUP($D67,'[2]Men Do Main Draw Prep'!$A$7:$V$23,21))</f>
        <v>0</v>
      </c>
      <c r="D67" s="171">
        <v>2</v>
      </c>
      <c r="E67" s="172" t="str">
        <f>UPPER(IF($D67="","",VLOOKUP($D67,'[2]Men Do Main Draw Prep'!$A$7:$V$23,2)))</f>
        <v>CHUNG</v>
      </c>
      <c r="F67" s="172" t="str">
        <f>IF($D67="","",VLOOKUP($D67,'[2]Men Do Main Draw Prep'!$A$7:$V$23,3))</f>
        <v>Richard</v>
      </c>
      <c r="G67" s="319"/>
      <c r="H67" s="172">
        <f>IF($D67="","",VLOOKUP($D67,'[2]Men Do Main Draw Prep'!$A$7:$V$23,4))</f>
        <v>0</v>
      </c>
      <c r="I67" s="331"/>
      <c r="J67" s="208" t="s">
        <v>157</v>
      </c>
      <c r="K67" s="321"/>
      <c r="L67" s="211"/>
      <c r="M67" s="327"/>
      <c r="N67" s="208"/>
      <c r="O67" s="321"/>
      <c r="P67" s="208"/>
      <c r="Q67" s="176"/>
      <c r="R67" s="179"/>
    </row>
    <row r="68" spans="1:18" s="180" customFormat="1" ht="9.6" customHeight="1">
      <c r="A68" s="322"/>
      <c r="B68" s="183"/>
      <c r="C68" s="183"/>
      <c r="D68" s="183"/>
      <c r="E68" s="172" t="str">
        <f>UPPER(IF($D67="","",VLOOKUP($D67,'[2]Men Do Main Draw Prep'!$A$7:$V$23,7)))</f>
        <v>WARD</v>
      </c>
      <c r="F68" s="172" t="str">
        <f>IF($D67="","",VLOOKUP($D67,'[2]Men Do Main Draw Prep'!$A$7:$V$23,8))</f>
        <v>Jerome</v>
      </c>
      <c r="G68" s="319"/>
      <c r="H68" s="172">
        <f>IF($D67="","",VLOOKUP($D67,'[2]Men Do Main Draw Prep'!$A$7:$V$23,9))</f>
        <v>0</v>
      </c>
      <c r="I68" s="323"/>
      <c r="J68" s="208"/>
      <c r="K68" s="321"/>
      <c r="L68" s="333"/>
      <c r="M68" s="334"/>
      <c r="N68" s="208"/>
      <c r="O68" s="321"/>
      <c r="P68" s="208"/>
      <c r="Q68" s="176"/>
      <c r="R68" s="179"/>
    </row>
    <row r="69" spans="1:18" s="180" customFormat="1" ht="9.6" customHeight="1">
      <c r="A69" s="342"/>
      <c r="B69" s="343"/>
      <c r="C69" s="343"/>
      <c r="D69" s="344"/>
      <c r="E69" s="209"/>
      <c r="F69" s="209"/>
      <c r="G69" s="166"/>
      <c r="H69" s="209"/>
      <c r="I69" s="345"/>
      <c r="J69" s="177"/>
      <c r="K69" s="178"/>
      <c r="L69" s="177"/>
      <c r="M69" s="178"/>
      <c r="N69" s="177"/>
      <c r="O69" s="178"/>
      <c r="P69" s="177"/>
      <c r="Q69" s="178"/>
      <c r="R69" s="179"/>
    </row>
    <row r="70" spans="1:18" s="219" customFormat="1" ht="6" customHeight="1">
      <c r="A70" s="342"/>
      <c r="B70" s="343"/>
      <c r="C70" s="343"/>
      <c r="D70" s="344"/>
      <c r="E70" s="209"/>
      <c r="F70" s="209"/>
      <c r="G70" s="346"/>
      <c r="H70" s="209"/>
      <c r="I70" s="345"/>
      <c r="J70" s="177"/>
      <c r="K70" s="178"/>
      <c r="L70" s="216"/>
      <c r="M70" s="217"/>
      <c r="N70" s="216"/>
      <c r="O70" s="217"/>
      <c r="P70" s="216"/>
      <c r="Q70" s="217"/>
      <c r="R70" s="218"/>
    </row>
    <row r="71" spans="1:18" s="232" customFormat="1" ht="10.5" customHeight="1">
      <c r="A71" s="220" t="s">
        <v>21</v>
      </c>
      <c r="B71" s="221"/>
      <c r="C71" s="222"/>
      <c r="D71" s="223" t="s">
        <v>22</v>
      </c>
      <c r="E71" s="224" t="s">
        <v>23</v>
      </c>
      <c r="F71" s="224"/>
      <c r="G71" s="224"/>
      <c r="H71" s="347"/>
      <c r="I71" s="224" t="s">
        <v>22</v>
      </c>
      <c r="J71" s="224" t="s">
        <v>24</v>
      </c>
      <c r="K71" s="227"/>
      <c r="L71" s="224" t="s">
        <v>25</v>
      </c>
      <c r="M71" s="228"/>
      <c r="N71" s="229" t="s">
        <v>26</v>
      </c>
      <c r="O71" s="229"/>
      <c r="P71" s="230"/>
      <c r="Q71" s="231"/>
    </row>
    <row r="72" spans="1:18" s="232" customFormat="1" ht="9" customHeight="1">
      <c r="A72" s="233" t="s">
        <v>27</v>
      </c>
      <c r="B72" s="234"/>
      <c r="C72" s="235"/>
      <c r="D72" s="236">
        <v>1</v>
      </c>
      <c r="E72" s="237" t="str">
        <f>IF(D72&gt;$Q$79,,UPPER(VLOOKUP(D72,'[2]Men Do Main Draw Prep'!$A$7:$R$23,2)))</f>
        <v>DUKE</v>
      </c>
      <c r="F72" s="348"/>
      <c r="G72" s="348"/>
      <c r="H72" s="349"/>
      <c r="I72" s="350" t="s">
        <v>28</v>
      </c>
      <c r="J72" s="234"/>
      <c r="K72" s="241"/>
      <c r="L72" s="234"/>
      <c r="M72" s="242"/>
      <c r="N72" s="243" t="s">
        <v>29</v>
      </c>
      <c r="O72" s="244"/>
      <c r="P72" s="244"/>
      <c r="Q72" s="245"/>
    </row>
    <row r="73" spans="1:18" s="232" customFormat="1" ht="9" customHeight="1">
      <c r="A73" s="233" t="s">
        <v>30</v>
      </c>
      <c r="B73" s="234"/>
      <c r="C73" s="235"/>
      <c r="D73" s="236"/>
      <c r="E73" s="237" t="str">
        <f>IF(D72&gt;$Q$79,,UPPER(VLOOKUP(D72,'[2]Men Do Main Draw Prep'!$A$7:$R$23,7)))</f>
        <v>LEWIS</v>
      </c>
      <c r="F73" s="348"/>
      <c r="G73" s="348"/>
      <c r="H73" s="349"/>
      <c r="I73" s="350"/>
      <c r="J73" s="234"/>
      <c r="K73" s="241"/>
      <c r="L73" s="234"/>
      <c r="M73" s="242"/>
      <c r="N73" s="248"/>
      <c r="O73" s="247"/>
      <c r="P73" s="248"/>
      <c r="Q73" s="249"/>
    </row>
    <row r="74" spans="1:18" s="232" customFormat="1" ht="9" customHeight="1">
      <c r="A74" s="250" t="s">
        <v>31</v>
      </c>
      <c r="B74" s="248"/>
      <c r="C74" s="251"/>
      <c r="D74" s="236">
        <v>2</v>
      </c>
      <c r="E74" s="237" t="str">
        <f>IF(D74&gt;$Q$79,,UPPER(VLOOKUP(D74,'[2]Men Do Main Draw Prep'!$A$7:$R$23,2)))</f>
        <v>CHUNG</v>
      </c>
      <c r="F74" s="348"/>
      <c r="G74" s="348"/>
      <c r="H74" s="349"/>
      <c r="I74" s="350" t="s">
        <v>32</v>
      </c>
      <c r="J74" s="234"/>
      <c r="K74" s="241"/>
      <c r="L74" s="234"/>
      <c r="M74" s="242"/>
      <c r="N74" s="243" t="s">
        <v>33</v>
      </c>
      <c r="O74" s="244"/>
      <c r="P74" s="244"/>
      <c r="Q74" s="245"/>
    </row>
    <row r="75" spans="1:18" s="232" customFormat="1" ht="9" customHeight="1">
      <c r="A75" s="252"/>
      <c r="B75" s="157"/>
      <c r="C75" s="253"/>
      <c r="D75" s="236"/>
      <c r="E75" s="237" t="str">
        <f>IF(D74&gt;$Q$79,,UPPER(VLOOKUP(D74,'[2]Men Do Main Draw Prep'!$A$7:$R$23,7)))</f>
        <v>WARD</v>
      </c>
      <c r="F75" s="348"/>
      <c r="G75" s="348"/>
      <c r="H75" s="349"/>
      <c r="I75" s="350"/>
      <c r="J75" s="234"/>
      <c r="K75" s="241"/>
      <c r="L75" s="234"/>
      <c r="M75" s="242"/>
      <c r="N75" s="234"/>
      <c r="O75" s="241"/>
      <c r="P75" s="234"/>
      <c r="Q75" s="242"/>
    </row>
    <row r="76" spans="1:18" s="232" customFormat="1" ht="9" customHeight="1">
      <c r="A76" s="254" t="s">
        <v>34</v>
      </c>
      <c r="B76" s="255"/>
      <c r="C76" s="256"/>
      <c r="D76" s="236">
        <v>3</v>
      </c>
      <c r="E76" s="237" t="str">
        <f>IF(D76&gt;$Q$79,,UPPER(VLOOKUP(D76,'[2]Men Do Main Draw Prep'!$A$7:$R$23,2)))</f>
        <v>AUGUSTE</v>
      </c>
      <c r="F76" s="348"/>
      <c r="G76" s="348"/>
      <c r="H76" s="349"/>
      <c r="I76" s="350" t="s">
        <v>35</v>
      </c>
      <c r="J76" s="234"/>
      <c r="K76" s="241"/>
      <c r="L76" s="234"/>
      <c r="M76" s="242"/>
      <c r="N76" s="248"/>
      <c r="O76" s="247"/>
      <c r="P76" s="248"/>
      <c r="Q76" s="249"/>
    </row>
    <row r="77" spans="1:18" s="232" customFormat="1" ht="9" customHeight="1">
      <c r="A77" s="233" t="s">
        <v>27</v>
      </c>
      <c r="B77" s="234"/>
      <c r="C77" s="235"/>
      <c r="D77" s="236"/>
      <c r="E77" s="237" t="str">
        <f>IF(D76&gt;$Q$79,,UPPER(VLOOKUP(D76,'[2]Men Do Main Draw Prep'!$A$7:$R$23,7)))</f>
        <v>MOHAMMED</v>
      </c>
      <c r="F77" s="348"/>
      <c r="G77" s="348"/>
      <c r="H77" s="349"/>
      <c r="I77" s="350"/>
      <c r="J77" s="234"/>
      <c r="K77" s="241"/>
      <c r="L77" s="234"/>
      <c r="M77" s="242"/>
      <c r="N77" s="243" t="s">
        <v>36</v>
      </c>
      <c r="O77" s="244"/>
      <c r="P77" s="244"/>
      <c r="Q77" s="245"/>
    </row>
    <row r="78" spans="1:18" s="232" customFormat="1" ht="9" customHeight="1">
      <c r="A78" s="233" t="s">
        <v>37</v>
      </c>
      <c r="B78" s="234"/>
      <c r="C78" s="257"/>
      <c r="D78" s="236">
        <v>4</v>
      </c>
      <c r="E78" s="237" t="str">
        <f>IF(D78&gt;$Q$79,,UPPER(VLOOKUP(D78,'[2]Men Do Main Draw Prep'!$A$7:$R$23,2)))</f>
        <v>HACKSHAW</v>
      </c>
      <c r="F78" s="348"/>
      <c r="G78" s="348"/>
      <c r="H78" s="349"/>
      <c r="I78" s="350" t="s">
        <v>38</v>
      </c>
      <c r="J78" s="234"/>
      <c r="K78" s="241"/>
      <c r="L78" s="234"/>
      <c r="M78" s="242"/>
      <c r="N78" s="234"/>
      <c r="O78" s="241"/>
      <c r="P78" s="234"/>
      <c r="Q78" s="242"/>
    </row>
    <row r="79" spans="1:18" s="232" customFormat="1" ht="9" customHeight="1">
      <c r="A79" s="250" t="s">
        <v>39</v>
      </c>
      <c r="B79" s="248"/>
      <c r="C79" s="258"/>
      <c r="D79" s="259"/>
      <c r="E79" s="260" t="str">
        <f>IF(D78&gt;$Q$79,,UPPER(VLOOKUP(D78,'[2]Men Do Main Draw Prep'!$A$7:$R$23,7)))</f>
        <v>HACKSHAW</v>
      </c>
      <c r="F79" s="351"/>
      <c r="G79" s="351"/>
      <c r="H79" s="352"/>
      <c r="I79" s="353"/>
      <c r="J79" s="248"/>
      <c r="K79" s="247"/>
      <c r="L79" s="248"/>
      <c r="M79" s="249"/>
      <c r="N79" s="248" t="str">
        <f>Q4</f>
        <v>Chester Dalrymple</v>
      </c>
      <c r="O79" s="247"/>
      <c r="P79" s="248"/>
      <c r="Q79" s="354">
        <f>MIN(4,'[2]Men Do Main Draw Prep'!$V$5)</f>
        <v>4</v>
      </c>
    </row>
    <row r="80" spans="1:18" ht="15.75" customHeight="1"/>
    <row r="81" ht="9" customHeight="1"/>
  </sheetData>
  <mergeCells count="1">
    <mergeCell ref="A4:C4"/>
  </mergeCells>
  <conditionalFormatting sqref="B7 B11 B15 B19 B23 B27 B31 B35 B39 B43 B47 B51 B55 B59 B63 B67">
    <cfRule type="cellIs" dxfId="47" priority="1" stopIfTrue="1" operator="equal">
      <formula>"DA"</formula>
    </cfRule>
  </conditionalFormatting>
  <conditionalFormatting sqref="H10 H58 H42 H50 H34 H26 H18 H66 J30 L22 N38 J62 J46 L54 J14">
    <cfRule type="expression" dxfId="46" priority="2" stopIfTrue="1">
      <formula>AND($N$1="CU",H10="Umpire")</formula>
    </cfRule>
    <cfRule type="expression" dxfId="45" priority="3" stopIfTrue="1">
      <formula>AND($N$1="CU",H10&lt;&gt;"Umpire",I10&lt;&gt;"")</formula>
    </cfRule>
    <cfRule type="expression" dxfId="44" priority="4" stopIfTrue="1">
      <formula>AND($N$1="CU",H10&lt;&gt;"Umpire")</formula>
    </cfRule>
  </conditionalFormatting>
  <conditionalFormatting sqref="L13 L29 L45 L61 N21 N53 P37 J9 J17 J25 J33 J41 J49 J57 J65">
    <cfRule type="expression" dxfId="43" priority="5" stopIfTrue="1">
      <formula>I10="as"</formula>
    </cfRule>
    <cfRule type="expression" dxfId="42" priority="6" stopIfTrue="1">
      <formula>I10="bs"</formula>
    </cfRule>
  </conditionalFormatting>
  <conditionalFormatting sqref="L14 L30 L46 L62 N22 N54 P38 J10 J18 J26 J34 J42 J50 J58 J66">
    <cfRule type="expression" dxfId="41" priority="7" stopIfTrue="1">
      <formula>I10="as"</formula>
    </cfRule>
    <cfRule type="expression" dxfId="40" priority="8" stopIfTrue="1">
      <formula>I10="bs"</formula>
    </cfRule>
  </conditionalFormatting>
  <conditionalFormatting sqref="I10 I18 I26 I34 I42 I50 I58 I66 K62 K46 K30 K14 M22 M54 O38">
    <cfRule type="expression" dxfId="39" priority="9" stopIfTrue="1">
      <formula>$N$1="CU"</formula>
    </cfRule>
  </conditionalFormatting>
  <conditionalFormatting sqref="E7 E11 E15 E19 E23 E27 E31 E35 E39 E43 E47 E51 E55 E59 E63 E67">
    <cfRule type="cellIs" dxfId="38" priority="10" stopIfTrue="1" operator="equal">
      <formula>"Bye"</formula>
    </cfRule>
  </conditionalFormatting>
  <conditionalFormatting sqref="D7 D11 D15 D19 D23 D27 D31 D35 D39 D43 D47 D51 D55 D59 D63 D67">
    <cfRule type="cellIs" dxfId="37" priority="11" stopIfTrue="1" operator="lessThan">
      <formula>5</formula>
    </cfRule>
  </conditionalFormatting>
  <printOptions horizontalCentered="1"/>
  <pageMargins left="0.35" right="0.35" top="0.39" bottom="0.39" header="0" footer="0"/>
  <pageSetup paperSize="9" orientation="portrait" horizontalDpi="4294967293"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abSelected="1" topLeftCell="A19" workbookViewId="0">
      <selection activeCell="N35" sqref="N35"/>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
        <v>161</v>
      </c>
      <c r="B1" s="135"/>
      <c r="C1" s="136"/>
      <c r="D1" s="136"/>
      <c r="E1" s="136"/>
      <c r="F1" s="136"/>
      <c r="G1" s="136"/>
      <c r="H1" s="136"/>
      <c r="I1" s="137"/>
      <c r="J1" s="138" t="s">
        <v>158</v>
      </c>
      <c r="K1" s="138"/>
      <c r="L1" s="139"/>
      <c r="M1" s="137"/>
      <c r="N1" s="137" t="s">
        <v>41</v>
      </c>
      <c r="O1" s="137"/>
      <c r="P1" s="136"/>
      <c r="Q1" s="137"/>
    </row>
    <row r="2" spans="1:20" s="145" customFormat="1">
      <c r="A2" s="141" t="s">
        <v>162</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25">
        <v>42522</v>
      </c>
      <c r="B4" s="425"/>
      <c r="C4" s="425"/>
      <c r="D4" s="151"/>
      <c r="E4" s="151"/>
      <c r="F4" s="151" t="s">
        <v>163</v>
      </c>
      <c r="G4" s="152"/>
      <c r="H4" s="151"/>
      <c r="I4" s="153"/>
      <c r="J4" s="22" t="s">
        <v>164</v>
      </c>
      <c r="K4" s="153"/>
      <c r="L4" s="154">
        <v>0</v>
      </c>
      <c r="M4" s="153"/>
      <c r="N4" s="151"/>
      <c r="O4" s="153"/>
      <c r="P4" s="151"/>
      <c r="Q4" s="155" t="s">
        <v>165</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166</v>
      </c>
      <c r="F7" s="172" t="s">
        <v>167</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159</v>
      </c>
      <c r="J8" s="187" t="s">
        <v>166</v>
      </c>
      <c r="K8" s="187"/>
      <c r="L8" s="174"/>
      <c r="M8" s="174"/>
      <c r="N8" s="175"/>
      <c r="O8" s="176"/>
      <c r="P8" s="177"/>
      <c r="Q8" s="178"/>
      <c r="R8" s="179"/>
      <c r="T8" s="188" t="s">
        <v>168</v>
      </c>
    </row>
    <row r="9" spans="1:20" s="180" customFormat="1" ht="9.6" customHeight="1">
      <c r="A9" s="182">
        <v>2</v>
      </c>
      <c r="B9" s="170">
        <v>0</v>
      </c>
      <c r="C9" s="170">
        <v>0</v>
      </c>
      <c r="D9" s="171">
        <v>8</v>
      </c>
      <c r="E9" s="170" t="s">
        <v>169</v>
      </c>
      <c r="F9" s="170" t="s">
        <v>170</v>
      </c>
      <c r="G9" s="170"/>
      <c r="H9" s="170">
        <v>0</v>
      </c>
      <c r="I9" s="189"/>
      <c r="J9" s="174" t="s">
        <v>160</v>
      </c>
      <c r="K9" s="190"/>
      <c r="L9" s="174"/>
      <c r="M9" s="174"/>
      <c r="N9" s="175"/>
      <c r="O9" s="176"/>
      <c r="P9" s="177"/>
      <c r="Q9" s="178"/>
      <c r="R9" s="179"/>
      <c r="T9" s="188" t="s">
        <v>171</v>
      </c>
    </row>
    <row r="10" spans="1:20" s="180" customFormat="1" ht="9.6" customHeight="1">
      <c r="A10" s="182"/>
      <c r="B10" s="183"/>
      <c r="C10" s="183"/>
      <c r="D10" s="191"/>
      <c r="E10" s="174"/>
      <c r="F10" s="174"/>
      <c r="G10" s="184"/>
      <c r="H10" s="174"/>
      <c r="I10" s="192"/>
      <c r="J10" s="185" t="s">
        <v>16</v>
      </c>
      <c r="K10" s="193"/>
      <c r="L10" s="187" t="s">
        <v>41</v>
      </c>
      <c r="M10" s="194"/>
      <c r="N10" s="196"/>
      <c r="O10" s="196"/>
      <c r="P10" s="177"/>
      <c r="Q10" s="178"/>
      <c r="R10" s="179"/>
      <c r="T10" s="188" t="s">
        <v>172</v>
      </c>
    </row>
    <row r="11" spans="1:20" s="180" customFormat="1" ht="9.6" customHeight="1">
      <c r="A11" s="182">
        <v>3</v>
      </c>
      <c r="B11" s="170">
        <v>0</v>
      </c>
      <c r="C11" s="170">
        <v>0</v>
      </c>
      <c r="D11" s="171">
        <v>13</v>
      </c>
      <c r="E11" s="170" t="s">
        <v>76</v>
      </c>
      <c r="F11" s="170" t="s">
        <v>78</v>
      </c>
      <c r="G11" s="170"/>
      <c r="H11" s="170">
        <v>0</v>
      </c>
      <c r="I11" s="173"/>
      <c r="J11" s="174"/>
      <c r="K11" s="197"/>
      <c r="L11" s="174"/>
      <c r="M11" s="198"/>
      <c r="N11" s="196"/>
      <c r="O11" s="196"/>
      <c r="P11" s="177"/>
      <c r="Q11" s="178"/>
      <c r="R11" s="179"/>
      <c r="T11" s="188" t="s">
        <v>173</v>
      </c>
    </row>
    <row r="12" spans="1:20" s="180" customFormat="1" ht="9.6" customHeight="1">
      <c r="A12" s="182"/>
      <c r="B12" s="183"/>
      <c r="C12" s="183"/>
      <c r="D12" s="191"/>
      <c r="E12" s="174"/>
      <c r="F12" s="174"/>
      <c r="G12" s="184"/>
      <c r="H12" s="185" t="s">
        <v>16</v>
      </c>
      <c r="I12" s="186" t="s">
        <v>89</v>
      </c>
      <c r="J12" s="187" t="s">
        <v>76</v>
      </c>
      <c r="K12" s="199"/>
      <c r="L12" s="174"/>
      <c r="M12" s="198"/>
      <c r="N12" s="196"/>
      <c r="O12" s="196"/>
      <c r="P12" s="177"/>
      <c r="Q12" s="178"/>
      <c r="R12" s="179"/>
      <c r="T12" s="188" t="s">
        <v>174</v>
      </c>
    </row>
    <row r="13" spans="1:20" s="180" customFormat="1" ht="9.6" customHeight="1">
      <c r="A13" s="182">
        <v>4</v>
      </c>
      <c r="B13" s="170">
        <v>0</v>
      </c>
      <c r="C13" s="170">
        <v>0</v>
      </c>
      <c r="D13" s="171">
        <v>12</v>
      </c>
      <c r="E13" s="170" t="s">
        <v>175</v>
      </c>
      <c r="F13" s="170" t="s">
        <v>176</v>
      </c>
      <c r="G13" s="170"/>
      <c r="H13" s="170">
        <v>0</v>
      </c>
      <c r="I13" s="200"/>
      <c r="J13" s="174" t="s">
        <v>160</v>
      </c>
      <c r="K13" s="174"/>
      <c r="L13" s="174"/>
      <c r="M13" s="198"/>
      <c r="N13" s="196"/>
      <c r="O13" s="196"/>
      <c r="P13" s="177"/>
      <c r="Q13" s="178"/>
      <c r="R13" s="179"/>
      <c r="T13" s="188" t="s">
        <v>177</v>
      </c>
    </row>
    <row r="14" spans="1:20" s="180" customFormat="1" ht="9.6" customHeight="1">
      <c r="A14" s="182"/>
      <c r="B14" s="183"/>
      <c r="C14" s="183"/>
      <c r="D14" s="191"/>
      <c r="E14" s="174"/>
      <c r="F14" s="174"/>
      <c r="G14" s="184"/>
      <c r="H14" s="201"/>
      <c r="I14" s="192"/>
      <c r="J14" s="174"/>
      <c r="K14" s="174"/>
      <c r="L14" s="185" t="s">
        <v>16</v>
      </c>
      <c r="M14" s="193"/>
      <c r="N14" s="187" t="s">
        <v>41</v>
      </c>
      <c r="O14" s="194"/>
      <c r="P14" s="177"/>
      <c r="Q14" s="178"/>
      <c r="R14" s="179"/>
      <c r="T14" s="188" t="s">
        <v>178</v>
      </c>
    </row>
    <row r="15" spans="1:20" s="180" customFormat="1" ht="9.6" customHeight="1">
      <c r="A15" s="169">
        <v>5</v>
      </c>
      <c r="B15" s="170">
        <v>0</v>
      </c>
      <c r="C15" s="170">
        <v>0</v>
      </c>
      <c r="D15" s="171">
        <v>4</v>
      </c>
      <c r="E15" s="172" t="s">
        <v>179</v>
      </c>
      <c r="F15" s="172" t="s">
        <v>180</v>
      </c>
      <c r="G15" s="172"/>
      <c r="H15" s="172">
        <v>0</v>
      </c>
      <c r="I15" s="202"/>
      <c r="J15" s="174"/>
      <c r="K15" s="174"/>
      <c r="L15" s="174"/>
      <c r="M15" s="198"/>
      <c r="N15" s="174"/>
      <c r="O15" s="198"/>
      <c r="P15" s="177"/>
      <c r="Q15" s="178"/>
      <c r="R15" s="179"/>
      <c r="T15" s="188" t="s">
        <v>58</v>
      </c>
    </row>
    <row r="16" spans="1:20" s="180" customFormat="1" ht="9.6" customHeight="1" thickBot="1">
      <c r="A16" s="182"/>
      <c r="B16" s="183"/>
      <c r="C16" s="183"/>
      <c r="D16" s="191"/>
      <c r="E16" s="174"/>
      <c r="F16" s="174"/>
      <c r="G16" s="184"/>
      <c r="H16" s="185" t="s">
        <v>16</v>
      </c>
      <c r="I16" s="186" t="s">
        <v>159</v>
      </c>
      <c r="J16" s="187" t="s">
        <v>179</v>
      </c>
      <c r="K16" s="187"/>
      <c r="L16" s="174"/>
      <c r="M16" s="198"/>
      <c r="N16" s="196"/>
      <c r="O16" s="198"/>
      <c r="P16" s="177"/>
      <c r="Q16" s="178"/>
      <c r="R16" s="179"/>
      <c r="T16" s="203" t="s">
        <v>64</v>
      </c>
    </row>
    <row r="17" spans="1:18" s="180" customFormat="1" ht="9.6" customHeight="1">
      <c r="A17" s="182">
        <v>6</v>
      </c>
      <c r="B17" s="170">
        <v>0</v>
      </c>
      <c r="C17" s="170">
        <v>0</v>
      </c>
      <c r="D17" s="171">
        <v>10</v>
      </c>
      <c r="E17" s="170" t="s">
        <v>181</v>
      </c>
      <c r="F17" s="170" t="s">
        <v>182</v>
      </c>
      <c r="G17" s="170"/>
      <c r="H17" s="170">
        <v>0</v>
      </c>
      <c r="I17" s="189"/>
      <c r="J17" s="174" t="s">
        <v>91</v>
      </c>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41</v>
      </c>
      <c r="M18" s="204"/>
      <c r="N18" s="196"/>
      <c r="O18" s="198"/>
      <c r="P18" s="177"/>
      <c r="Q18" s="178"/>
      <c r="R18" s="179"/>
    </row>
    <row r="19" spans="1:18" s="180" customFormat="1" ht="9.6" customHeight="1">
      <c r="A19" s="182">
        <v>7</v>
      </c>
      <c r="B19" s="170">
        <v>0</v>
      </c>
      <c r="C19" s="170">
        <v>0</v>
      </c>
      <c r="D19" s="171">
        <v>6</v>
      </c>
      <c r="E19" s="170" t="s">
        <v>62</v>
      </c>
      <c r="F19" s="170" t="s">
        <v>183</v>
      </c>
      <c r="G19" s="170"/>
      <c r="H19" s="170">
        <v>0</v>
      </c>
      <c r="I19" s="173"/>
      <c r="J19" s="174"/>
      <c r="K19" s="197"/>
      <c r="L19" s="174"/>
      <c r="M19" s="196"/>
      <c r="N19" s="196"/>
      <c r="O19" s="198"/>
      <c r="P19" s="177"/>
      <c r="Q19" s="178"/>
      <c r="R19" s="179"/>
    </row>
    <row r="20" spans="1:18" s="180" customFormat="1" ht="9.6" customHeight="1">
      <c r="A20" s="182"/>
      <c r="B20" s="183"/>
      <c r="C20" s="183"/>
      <c r="D20" s="183"/>
      <c r="E20" s="174"/>
      <c r="F20" s="174"/>
      <c r="G20" s="184"/>
      <c r="H20" s="185" t="s">
        <v>16</v>
      </c>
      <c r="I20" s="186" t="s">
        <v>153</v>
      </c>
      <c r="J20" s="187" t="s">
        <v>184</v>
      </c>
      <c r="K20" s="199"/>
      <c r="L20" s="174"/>
      <c r="M20" s="196"/>
      <c r="N20" s="196"/>
      <c r="O20" s="198"/>
      <c r="P20" s="177"/>
      <c r="Q20" s="178"/>
      <c r="R20" s="179"/>
    </row>
    <row r="21" spans="1:18" s="180" customFormat="1" ht="9.6" customHeight="1">
      <c r="A21" s="182">
        <v>8</v>
      </c>
      <c r="B21" s="170">
        <v>0</v>
      </c>
      <c r="C21" s="170">
        <v>0</v>
      </c>
      <c r="D21" s="171">
        <v>15</v>
      </c>
      <c r="E21" s="170" t="s">
        <v>184</v>
      </c>
      <c r="F21" s="170" t="s">
        <v>185</v>
      </c>
      <c r="G21" s="170"/>
      <c r="H21" s="170">
        <v>0</v>
      </c>
      <c r="I21" s="200"/>
      <c r="J21" s="174" t="s">
        <v>92</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5</v>
      </c>
      <c r="E23" s="170" t="s">
        <v>79</v>
      </c>
      <c r="F23" s="170" t="s">
        <v>186</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c r="J24" s="187" t="s">
        <v>187</v>
      </c>
      <c r="K24" s="187"/>
      <c r="L24" s="174"/>
      <c r="M24" s="196"/>
      <c r="N24" s="196"/>
      <c r="O24" s="198"/>
      <c r="P24" s="177"/>
      <c r="Q24" s="178"/>
      <c r="R24" s="179"/>
    </row>
    <row r="25" spans="1:18" s="180" customFormat="1" ht="9.6" customHeight="1">
      <c r="A25" s="182">
        <v>10</v>
      </c>
      <c r="B25" s="170">
        <v>0</v>
      </c>
      <c r="C25" s="170">
        <v>0</v>
      </c>
      <c r="D25" s="171">
        <v>11</v>
      </c>
      <c r="E25" s="170" t="s">
        <v>187</v>
      </c>
      <c r="F25" s="170" t="s">
        <v>188</v>
      </c>
      <c r="G25" s="170"/>
      <c r="H25" s="170">
        <v>0</v>
      </c>
      <c r="I25" s="189"/>
      <c r="J25" s="174" t="s">
        <v>93</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187" t="s">
        <v>41</v>
      </c>
      <c r="M26" s="194"/>
      <c r="N26" s="196"/>
      <c r="O26" s="198"/>
      <c r="P26" s="177"/>
      <c r="Q26" s="178"/>
      <c r="R26" s="179"/>
    </row>
    <row r="27" spans="1:18" s="180" customFormat="1" ht="9.6" customHeight="1">
      <c r="A27" s="182">
        <v>11</v>
      </c>
      <c r="B27" s="170">
        <v>0</v>
      </c>
      <c r="C27" s="170">
        <v>0</v>
      </c>
      <c r="D27" s="171">
        <v>14</v>
      </c>
      <c r="E27" s="170" t="s">
        <v>184</v>
      </c>
      <c r="F27" s="170" t="s">
        <v>189</v>
      </c>
      <c r="G27" s="170"/>
      <c r="H27" s="170">
        <v>0</v>
      </c>
      <c r="I27" s="173"/>
      <c r="J27" s="174"/>
      <c r="K27" s="197"/>
      <c r="L27" s="174"/>
      <c r="M27" s="198"/>
      <c r="N27" s="196"/>
      <c r="O27" s="198"/>
      <c r="P27" s="177"/>
      <c r="Q27" s="178"/>
      <c r="R27" s="179"/>
    </row>
    <row r="28" spans="1:18" s="180" customFormat="1" ht="9.6" customHeight="1">
      <c r="A28" s="169"/>
      <c r="B28" s="183"/>
      <c r="C28" s="183"/>
      <c r="D28" s="191"/>
      <c r="E28" s="174"/>
      <c r="F28" s="174"/>
      <c r="G28" s="184"/>
      <c r="H28" s="185" t="s">
        <v>16</v>
      </c>
      <c r="I28" s="186"/>
      <c r="J28" s="187" t="s">
        <v>56</v>
      </c>
      <c r="K28" s="199"/>
      <c r="L28" s="174"/>
      <c r="M28" s="198"/>
      <c r="N28" s="196"/>
      <c r="O28" s="198"/>
      <c r="P28" s="177"/>
      <c r="Q28" s="178"/>
      <c r="R28" s="179"/>
    </row>
    <row r="29" spans="1:18" s="180" customFormat="1" ht="9.6" customHeight="1">
      <c r="A29" s="169">
        <v>12</v>
      </c>
      <c r="B29" s="170">
        <v>0</v>
      </c>
      <c r="C29" s="170">
        <v>0</v>
      </c>
      <c r="D29" s="171">
        <v>3</v>
      </c>
      <c r="E29" s="172" t="s">
        <v>56</v>
      </c>
      <c r="F29" s="172" t="s">
        <v>57</v>
      </c>
      <c r="G29" s="172"/>
      <c r="H29" s="172">
        <v>0</v>
      </c>
      <c r="I29" s="200"/>
      <c r="J29" s="174" t="s">
        <v>210</v>
      </c>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41</v>
      </c>
      <c r="O30" s="204"/>
      <c r="P30" s="177"/>
      <c r="Q30" s="178"/>
      <c r="R30" s="179"/>
    </row>
    <row r="31" spans="1:18" s="180" customFormat="1" ht="9.6" customHeight="1">
      <c r="A31" s="182">
        <v>13</v>
      </c>
      <c r="B31" s="170">
        <v>0</v>
      </c>
      <c r="C31" s="170">
        <v>0</v>
      </c>
      <c r="D31" s="171">
        <v>7</v>
      </c>
      <c r="E31" s="170" t="s">
        <v>190</v>
      </c>
      <c r="F31" s="170" t="s">
        <v>191</v>
      </c>
      <c r="G31" s="170"/>
      <c r="H31" s="170">
        <v>0</v>
      </c>
      <c r="I31" s="202"/>
      <c r="J31" s="174"/>
      <c r="K31" s="174"/>
      <c r="L31" s="174"/>
      <c r="M31" s="198"/>
      <c r="N31" s="174"/>
      <c r="O31" s="196"/>
      <c r="P31" s="177"/>
      <c r="Q31" s="178"/>
      <c r="R31" s="179"/>
    </row>
    <row r="32" spans="1:18" s="180" customFormat="1" ht="9.6" customHeight="1">
      <c r="A32" s="182"/>
      <c r="B32" s="183"/>
      <c r="C32" s="183"/>
      <c r="D32" s="191"/>
      <c r="E32" s="174"/>
      <c r="F32" s="174"/>
      <c r="G32" s="184"/>
      <c r="H32" s="185" t="s">
        <v>16</v>
      </c>
      <c r="I32" s="186"/>
      <c r="J32" s="187" t="s">
        <v>190</v>
      </c>
      <c r="K32" s="187"/>
      <c r="L32" s="174"/>
      <c r="M32" s="198"/>
      <c r="N32" s="196"/>
      <c r="O32" s="196"/>
      <c r="P32" s="177"/>
      <c r="Q32" s="178"/>
      <c r="R32" s="179"/>
    </row>
    <row r="33" spans="1:18" s="180" customFormat="1" ht="9.6" customHeight="1">
      <c r="A33" s="182">
        <v>14</v>
      </c>
      <c r="B33" s="170">
        <v>0</v>
      </c>
      <c r="C33" s="170">
        <v>0</v>
      </c>
      <c r="D33" s="171">
        <v>16</v>
      </c>
      <c r="E33" s="170" t="s">
        <v>65</v>
      </c>
      <c r="F33" s="170" t="s">
        <v>192</v>
      </c>
      <c r="G33" s="170"/>
      <c r="H33" s="170">
        <v>0</v>
      </c>
      <c r="I33" s="189"/>
      <c r="J33" s="174" t="s">
        <v>195</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41</v>
      </c>
      <c r="M34" s="204"/>
      <c r="N34" s="196"/>
      <c r="O34" s="196"/>
      <c r="P34" s="177"/>
      <c r="Q34" s="178"/>
      <c r="R34" s="179"/>
    </row>
    <row r="35" spans="1:18" s="180" customFormat="1" ht="9.6" customHeight="1">
      <c r="A35" s="182">
        <v>15</v>
      </c>
      <c r="B35" s="170">
        <v>0</v>
      </c>
      <c r="C35" s="170">
        <v>0</v>
      </c>
      <c r="D35" s="171">
        <v>9</v>
      </c>
      <c r="E35" s="170" t="s">
        <v>70</v>
      </c>
      <c r="F35" s="170" t="s">
        <v>71</v>
      </c>
      <c r="G35" s="170"/>
      <c r="H35" s="170">
        <v>0</v>
      </c>
      <c r="I35" s="173"/>
      <c r="J35" s="174"/>
      <c r="K35" s="197"/>
      <c r="L35" s="174"/>
      <c r="M35" s="196"/>
      <c r="N35" s="196"/>
      <c r="O35" s="196"/>
      <c r="P35" s="177"/>
      <c r="Q35" s="178"/>
      <c r="R35" s="179"/>
    </row>
    <row r="36" spans="1:18" s="180" customFormat="1" ht="9.6" customHeight="1">
      <c r="A36" s="182"/>
      <c r="B36" s="183"/>
      <c r="C36" s="183"/>
      <c r="D36" s="183"/>
      <c r="E36" s="174"/>
      <c r="F36" s="174"/>
      <c r="G36" s="184"/>
      <c r="H36" s="185" t="s">
        <v>16</v>
      </c>
      <c r="I36" s="186"/>
      <c r="J36" s="187" t="s">
        <v>193</v>
      </c>
      <c r="K36" s="199"/>
      <c r="L36" s="174"/>
      <c r="M36" s="196"/>
      <c r="N36" s="196"/>
      <c r="O36" s="196"/>
      <c r="P36" s="177"/>
      <c r="Q36" s="178"/>
      <c r="R36" s="179"/>
    </row>
    <row r="37" spans="1:18" s="180" customFormat="1" ht="9.6" customHeight="1">
      <c r="A37" s="169">
        <v>16</v>
      </c>
      <c r="B37" s="170">
        <v>0</v>
      </c>
      <c r="C37" s="170">
        <v>0</v>
      </c>
      <c r="D37" s="171">
        <v>2</v>
      </c>
      <c r="E37" s="172" t="s">
        <v>193</v>
      </c>
      <c r="F37" s="172" t="s">
        <v>194</v>
      </c>
      <c r="G37" s="170"/>
      <c r="H37" s="172">
        <v>0</v>
      </c>
      <c r="I37" s="200"/>
      <c r="J37" s="174" t="s">
        <v>208</v>
      </c>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166</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193</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56</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179</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165</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36" priority="1" stopIfTrue="1">
      <formula>AND($D7&lt;9,$C7&gt;0)</formula>
    </cfRule>
  </conditionalFormatting>
  <conditionalFormatting sqref="H40 H60 J50 H24 H48 H32 J58 H68 H36 H56 J66 H64 J10 L46 H28 L14 J18 J26 J34 L30 L62 H44 J42 H52 H8 H16 H20 H12 N22">
    <cfRule type="expression" dxfId="35" priority="2" stopIfTrue="1">
      <formula>AND($N$1="CU",H8="Umpire")</formula>
    </cfRule>
    <cfRule type="expression" dxfId="34" priority="3" stopIfTrue="1">
      <formula>AND($N$1="CU",H8&lt;&gt;"Umpire",I8&lt;&gt;"")</formula>
    </cfRule>
    <cfRule type="expression" dxfId="33" priority="4" stopIfTrue="1">
      <formula>AND($N$1="CU",H8&lt;&gt;"Umpire")</formula>
    </cfRule>
  </conditionalFormatting>
  <conditionalFormatting sqref="D53 D47 D45 D43 D41 D39 D69 D67 D49 D65 D63 D61 D59 D57 D55 D51">
    <cfRule type="expression" dxfId="32" priority="5" stopIfTrue="1">
      <formula>AND($D39&lt;9,$C39&gt;0)</formula>
    </cfRule>
  </conditionalFormatting>
  <conditionalFormatting sqref="E55 E57 E59 E61 E63 E65 E67 E69 E39 E41 E43 E45 E47 E49 E51 E53">
    <cfRule type="cellIs" dxfId="31" priority="6" stopIfTrue="1" operator="equal">
      <formula>"Bye"</formula>
    </cfRule>
    <cfRule type="expression" dxfId="30" priority="7" stopIfTrue="1">
      <formula>AND($D39&lt;9,$C39&gt;0)</formula>
    </cfRule>
  </conditionalFormatting>
  <conditionalFormatting sqref="L10 L18 L26 L34 N30 N62 L58 L66 N14 N46 L42 L50 P22 J8 J12 J16 J20 J24 J28 J32 J36 J56 J60 J64 J68 J40 J44 J48 J52">
    <cfRule type="expression" dxfId="29" priority="8" stopIfTrue="1">
      <formula>I8="as"</formula>
    </cfRule>
    <cfRule type="expression" dxfId="28" priority="9" stopIfTrue="1">
      <formula>I8="bs"</formula>
    </cfRule>
  </conditionalFormatting>
  <conditionalFormatting sqref="B7 B9 B11 B13 B15 B17 B19 B21 B23 B25 B27 B29 B31 B33 B35 B37 B55 B57 B59 B61 B63 B65 B67 B69 B39 B41 B43 B45 B47 B49 B51 B53">
    <cfRule type="cellIs" dxfId="27" priority="10" stopIfTrue="1" operator="equal">
      <formula>"QA"</formula>
    </cfRule>
    <cfRule type="cellIs" dxfId="26" priority="11" stopIfTrue="1" operator="equal">
      <formula>"DA"</formula>
    </cfRule>
  </conditionalFormatting>
  <conditionalFormatting sqref="I8 I12 I16 I20 I24 I28 I32 I36 M30 M14 K10 K34 Q79 K18 K26 O22">
    <cfRule type="expression" dxfId="25" priority="12" stopIfTrue="1">
      <formula>$N$1="CU"</formula>
    </cfRule>
  </conditionalFormatting>
  <conditionalFormatting sqref="E35 E37 E25 E33 E31 E29 E27 E23 E19 E21 E9 E17 E15 E13 E11 E7">
    <cfRule type="cellIs" dxfId="24" priority="13" stopIfTrue="1" operator="equal">
      <formula>"Bye"</formula>
    </cfRule>
  </conditionalFormatting>
  <conditionalFormatting sqref="D7 D9 D11 D13 D15 D17 D19 D21 D23 D25 D27 D29 D31 D33 D35 D37">
    <cfRule type="expression" dxfId="23" priority="14" stopIfTrue="1">
      <formula>$D7&lt;5</formula>
    </cfRule>
  </conditionalFormatting>
  <printOptions horizontalCentered="1"/>
  <pageMargins left="0.35" right="0.35" top="0.39" bottom="0.39" header="0" footer="0"/>
  <pageSetup paperSize="9" orientation="landscape"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topLeftCell="A37" workbookViewId="0">
      <selection activeCell="S60" sqref="S60:U6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9" t="s">
        <v>211</v>
      </c>
      <c r="K1" s="359"/>
      <c r="L1" s="360"/>
      <c r="M1" s="357"/>
      <c r="N1" s="357" t="s">
        <v>41</v>
      </c>
      <c r="O1" s="357"/>
      <c r="P1" s="356"/>
      <c r="Q1" s="357"/>
    </row>
    <row r="2" spans="1:20" s="9" customFormat="1">
      <c r="A2" s="7" t="str">
        <f>'[2]Week SetUp'!$A$8</f>
        <v>NATIONALS  OPEN</v>
      </c>
      <c r="B2" s="7"/>
      <c r="C2" s="7"/>
      <c r="D2" s="7"/>
      <c r="E2" s="7"/>
      <c r="F2" s="8"/>
      <c r="G2" s="361"/>
      <c r="H2" s="361"/>
      <c r="I2" s="362"/>
      <c r="J2" s="359" t="s">
        <v>228</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24">
        <f>'[2]Week SetUp'!$A$10</f>
        <v>42522</v>
      </c>
      <c r="B4" s="424"/>
      <c r="C4" s="424"/>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229</v>
      </c>
      <c r="M5" s="369"/>
      <c r="N5" s="367" t="s">
        <v>230</v>
      </c>
      <c r="O5" s="369"/>
      <c r="P5" s="367"/>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Qual Draw Prep'!$A$7:$P$38,15))</f>
        <v>0</v>
      </c>
      <c r="C7" s="39">
        <f>IF($D7="","",VLOOKUP($D7,'[2]Men  Si Qual Draw Prep'!$A$7:$P$38,16))</f>
        <v>0</v>
      </c>
      <c r="D7" s="40">
        <v>1</v>
      </c>
      <c r="E7" s="41" t="str">
        <f>UPPER(IF($D7="","",VLOOKUP($D7,'[2]Men  Si Qual Draw Prep'!$A$7:$P$38,2)))</f>
        <v>LAQUIS</v>
      </c>
      <c r="F7" s="41" t="str">
        <f>IF($D7="","",VLOOKUP($D7,'[2]Men  Si Qual Draw Prep'!$A$7:$P$38,3))</f>
        <v>Edward</v>
      </c>
      <c r="G7" s="41"/>
      <c r="H7" s="41">
        <f>IF($D7="","",VLOOKUP($D7,'[2]Men  Si Qual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LAQUIS</v>
      </c>
      <c r="K8" s="383"/>
      <c r="L8" s="378"/>
      <c r="M8" s="378"/>
      <c r="N8" s="379"/>
      <c r="O8" s="46"/>
      <c r="P8" s="83"/>
      <c r="Q8" s="84"/>
      <c r="R8" s="47"/>
      <c r="T8" s="54" t="str">
        <f>'[2]SetUp Officials'!P22</f>
        <v>R SORRILO</v>
      </c>
    </row>
    <row r="9" spans="1:20" s="48" customFormat="1" ht="9.6" customHeight="1">
      <c r="A9" s="380">
        <v>2</v>
      </c>
      <c r="B9" s="39">
        <f>IF($D9="","",VLOOKUP($D9,'[2]Men  Si Qual Draw Prep'!$A$7:$P$38,15))</f>
        <v>0</v>
      </c>
      <c r="C9" s="39">
        <f>IF($D9="","",VLOOKUP($D9,'[2]Men  Si Qual Draw Prep'!$A$7:$P$38,16))</f>
        <v>0</v>
      </c>
      <c r="D9" s="40">
        <v>19</v>
      </c>
      <c r="E9" s="39" t="str">
        <f>UPPER(IF($D9="","",VLOOKUP($D9,'[2]Men  Si Qual Draw Prep'!$A$7:$P$38,2)))</f>
        <v>BYE</v>
      </c>
      <c r="F9" s="39">
        <f>IF($D9="","",VLOOKUP($D9,'[2]Men  Si Qual Draw Prep'!$A$7:$P$38,3))</f>
        <v>0</v>
      </c>
      <c r="G9" s="39"/>
      <c r="H9" s="39">
        <f>IF($D9="","",VLOOKUP($D9,'[2]Men  Si Qual Draw Prep'!$A$7:$P$38,4))</f>
        <v>0</v>
      </c>
      <c r="I9" s="384"/>
      <c r="J9" s="378"/>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159</v>
      </c>
      <c r="L10" s="383" t="str">
        <f>UPPER(IF(OR(K10="a",K10="as"),J8,IF(OR(K10="b",K10="bs"),J12,)))</f>
        <v>LAQUIS</v>
      </c>
      <c r="M10" s="387"/>
      <c r="N10" s="388"/>
      <c r="O10" s="388"/>
      <c r="P10" s="83"/>
      <c r="Q10" s="84"/>
      <c r="R10" s="47"/>
      <c r="T10" s="54" t="str">
        <f>'[2]SetUp Officials'!P24</f>
        <v>V CHARLES</v>
      </c>
    </row>
    <row r="11" spans="1:20" s="48" customFormat="1" ht="9.6" customHeight="1">
      <c r="A11" s="380">
        <v>3</v>
      </c>
      <c r="B11" s="39">
        <f>IF($D11="","",VLOOKUP($D11,'[2]Men  Si Qual Draw Prep'!$A$7:$P$38,15))</f>
        <v>0</v>
      </c>
      <c r="C11" s="39">
        <f>IF($D11="","",VLOOKUP($D11,'[2]Men  Si Qual Draw Prep'!$A$7:$P$38,16))</f>
        <v>0</v>
      </c>
      <c r="D11" s="40">
        <v>11</v>
      </c>
      <c r="E11" s="39" t="str">
        <f>UPPER(IF($D11="","",VLOOKUP($D11,'[2]Men  Si Qual Draw Prep'!$A$7:$P$38,2)))</f>
        <v>SYLVESTER</v>
      </c>
      <c r="F11" s="39" t="str">
        <f>IF($D11="","",VLOOKUP($D11,'[2]Men  Si Qual Draw Prep'!$A$7:$P$38,3))</f>
        <v>Levon</v>
      </c>
      <c r="G11" s="39"/>
      <c r="H11" s="39">
        <f>IF($D11="","",VLOOKUP($D11,'[2]Men  Si Qual Draw Prep'!$A$7:$P$38,4))</f>
        <v>0</v>
      </c>
      <c r="I11" s="377"/>
      <c r="J11" s="378"/>
      <c r="K11" s="389"/>
      <c r="L11" s="378" t="s">
        <v>222</v>
      </c>
      <c r="M11" s="418"/>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SYLVESTER</v>
      </c>
      <c r="K12" s="391"/>
      <c r="L12" s="378"/>
      <c r="M12" s="419"/>
      <c r="N12" s="388"/>
      <c r="O12" s="388"/>
      <c r="P12" s="83"/>
      <c r="Q12" s="84"/>
      <c r="R12" s="47"/>
      <c r="T12" s="54" t="str">
        <f>'[2]SetUp Officials'!P26</f>
        <v>T MC ALLISTER</v>
      </c>
    </row>
    <row r="13" spans="1:20" s="48" customFormat="1" ht="9.6" customHeight="1">
      <c r="A13" s="376">
        <v>4</v>
      </c>
      <c r="B13" s="39">
        <f>IF($D13="","",VLOOKUP($D13,'[2]Men  Si Qual Draw Prep'!$A$7:$P$38,15))</f>
        <v>0</v>
      </c>
      <c r="C13" s="39">
        <f>IF($D13="","",VLOOKUP($D13,'[2]Men  Si Qual Draw Prep'!$A$7:$P$38,16))</f>
        <v>0</v>
      </c>
      <c r="D13" s="40">
        <v>19</v>
      </c>
      <c r="E13" s="39" t="str">
        <f>UPPER(IF($D13="","",VLOOKUP($D13,'[2]Men  Si Qual Draw Prep'!$A$7:$P$38,2)))</f>
        <v>BYE</v>
      </c>
      <c r="F13" s="41">
        <f>IF($D13="","",VLOOKUP($D13,'[2]Men  Si Qual Draw Prep'!$A$7:$P$38,3))</f>
        <v>0</v>
      </c>
      <c r="G13" s="41"/>
      <c r="H13" s="41">
        <f>IF($D13="","",VLOOKUP($D13,'[2]Men  Si Qual Draw Prep'!$A$7:$P$38,4))</f>
        <v>0</v>
      </c>
      <c r="I13" s="392"/>
      <c r="J13" s="378"/>
      <c r="K13" s="378"/>
      <c r="L13" s="378"/>
      <c r="M13" s="419"/>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378"/>
      <c r="M14" s="419"/>
      <c r="N14" s="420" t="str">
        <f>UPPER(IF(OR(M14="a",M14="as"),L10,IF(OR(M14="b",M14="bs"),L18,)))</f>
        <v/>
      </c>
      <c r="O14" s="419"/>
      <c r="P14" s="83"/>
      <c r="Q14" s="84"/>
      <c r="R14" s="47"/>
      <c r="T14" s="54" t="str">
        <f>'[2]SetUp Officials'!P28</f>
        <v>R GIBBS</v>
      </c>
    </row>
    <row r="15" spans="1:20" s="48" customFormat="1" ht="9.6" customHeight="1">
      <c r="A15" s="376">
        <v>5</v>
      </c>
      <c r="B15" s="39">
        <f>IF($D15="","",VLOOKUP($D15,'[2]Men  Si Qual Draw Prep'!$A$7:$P$38,15))</f>
        <v>0</v>
      </c>
      <c r="C15" s="39">
        <f>IF($D15="","",VLOOKUP($D15,'[2]Men  Si Qual Draw Prep'!$A$7:$P$38,16))</f>
        <v>0</v>
      </c>
      <c r="D15" s="40">
        <v>2</v>
      </c>
      <c r="E15" s="41" t="str">
        <f>UPPER(IF($D15="","",VLOOKUP($D15,'[2]Men  Si Qual Draw Prep'!$A$7:$P$38,2)))</f>
        <v>MUKERJI</v>
      </c>
      <c r="F15" s="41" t="str">
        <f>IF($D15="","",VLOOKUP($D15,'[2]Men  Si Qual Draw Prep'!$A$7:$P$38,3))</f>
        <v>Jordan</v>
      </c>
      <c r="G15" s="41"/>
      <c r="H15" s="41">
        <f>IF($D15="","",VLOOKUP($D15,'[2]Men  Si Qual Draw Prep'!$A$7:$P$38,4))</f>
        <v>0</v>
      </c>
      <c r="I15" s="394"/>
      <c r="J15" s="378"/>
      <c r="K15" s="378"/>
      <c r="L15" s="378"/>
      <c r="M15" s="419"/>
      <c r="N15" s="378"/>
      <c r="O15" s="388"/>
      <c r="P15" s="83"/>
      <c r="Q15" s="84"/>
      <c r="R15" s="47"/>
      <c r="T15" s="54" t="str">
        <f>'[2]SetUp Officials'!P29</f>
        <v/>
      </c>
    </row>
    <row r="16" spans="1:20" s="48" customFormat="1" ht="9.6" customHeight="1" thickBot="1">
      <c r="A16" s="380"/>
      <c r="B16" s="51"/>
      <c r="C16" s="51"/>
      <c r="D16" s="68"/>
      <c r="E16" s="378"/>
      <c r="F16" s="378"/>
      <c r="G16" s="381"/>
      <c r="H16" s="58" t="s">
        <v>16</v>
      </c>
      <c r="I16" s="382" t="s">
        <v>17</v>
      </c>
      <c r="J16" s="383" t="str">
        <f>UPPER(IF(OR(I16="a",I16="as"),E15,IF(OR(I16="b",I16="bs"),E17,)))</f>
        <v>MUKERJI</v>
      </c>
      <c r="K16" s="383"/>
      <c r="L16" s="378"/>
      <c r="M16" s="419"/>
      <c r="N16" s="388"/>
      <c r="O16" s="388"/>
      <c r="P16" s="83"/>
      <c r="Q16" s="84"/>
      <c r="R16" s="47"/>
      <c r="T16" s="70" t="str">
        <f>'[2]SetUp Officials'!P30</f>
        <v>None</v>
      </c>
    </row>
    <row r="17" spans="1:18" s="48" customFormat="1" ht="9.6" customHeight="1">
      <c r="A17" s="380">
        <v>6</v>
      </c>
      <c r="B17" s="39">
        <f>IF($D17="","",VLOOKUP($D17,'[2]Men  Si Qual Draw Prep'!$A$7:$P$38,15))</f>
        <v>0</v>
      </c>
      <c r="C17" s="39">
        <f>IF($D17="","",VLOOKUP($D17,'[2]Men  Si Qual Draw Prep'!$A$7:$P$38,16))</f>
        <v>0</v>
      </c>
      <c r="D17" s="40">
        <v>19</v>
      </c>
      <c r="E17" s="39" t="str">
        <f>UPPER(IF($D17="","",VLOOKUP($D17,'[2]Men  Si Qual Draw Prep'!$A$7:$P$38,2)))</f>
        <v>BYE</v>
      </c>
      <c r="F17" s="39">
        <f>IF($D17="","",VLOOKUP($D17,'[2]Men  Si Qual Draw Prep'!$A$7:$P$38,3))</f>
        <v>0</v>
      </c>
      <c r="G17" s="39"/>
      <c r="H17" s="39">
        <f>IF($D17="","",VLOOKUP($D17,'[2]Men  Si Qual Draw Prep'!$A$7:$P$38,4))</f>
        <v>0</v>
      </c>
      <c r="I17" s="384"/>
      <c r="J17" s="378"/>
      <c r="K17" s="385"/>
      <c r="L17" s="378"/>
      <c r="M17" s="419"/>
      <c r="N17" s="388"/>
      <c r="O17" s="388"/>
      <c r="P17" s="83"/>
      <c r="Q17" s="84"/>
      <c r="R17" s="47"/>
    </row>
    <row r="18" spans="1:18" s="48" customFormat="1" ht="9.6" customHeight="1">
      <c r="A18" s="380"/>
      <c r="B18" s="51"/>
      <c r="C18" s="51"/>
      <c r="D18" s="68"/>
      <c r="E18" s="378"/>
      <c r="F18" s="378"/>
      <c r="G18" s="381"/>
      <c r="H18" s="378"/>
      <c r="I18" s="386"/>
      <c r="J18" s="58" t="s">
        <v>16</v>
      </c>
      <c r="K18" s="59" t="s">
        <v>159</v>
      </c>
      <c r="L18" s="383" t="str">
        <f>UPPER(IF(OR(K18="a",K18="as"),J16,IF(OR(K18="b",K18="bs"),J20,)))</f>
        <v>MUKERJI</v>
      </c>
      <c r="M18" s="387"/>
      <c r="N18" s="388"/>
      <c r="O18" s="388"/>
      <c r="P18" s="83"/>
      <c r="Q18" s="84"/>
      <c r="R18" s="47"/>
    </row>
    <row r="19" spans="1:18" s="48" customFormat="1" ht="9.6" customHeight="1">
      <c r="A19" s="380">
        <v>7</v>
      </c>
      <c r="B19" s="39">
        <f>IF($D19="","",VLOOKUP($D19,'[2]Men  Si Qual Draw Prep'!$A$7:$P$38,15))</f>
        <v>0</v>
      </c>
      <c r="C19" s="39">
        <f>IF($D19="","",VLOOKUP($D19,'[2]Men  Si Qual Draw Prep'!$A$7:$P$38,16))</f>
        <v>0</v>
      </c>
      <c r="D19" s="40">
        <v>9</v>
      </c>
      <c r="E19" s="39" t="str">
        <f>UPPER(IF($D19="","",VLOOKUP($D19,'[2]Men  Si Qual Draw Prep'!$A$7:$P$38,2)))</f>
        <v>NWOKOLO</v>
      </c>
      <c r="F19" s="39" t="str">
        <f>IF($D19="","",VLOOKUP($D19,'[2]Men  Si Qual Draw Prep'!$A$7:$P$38,3))</f>
        <v>Ebolum</v>
      </c>
      <c r="G19" s="39"/>
      <c r="H19" s="39">
        <f>IF($D19="","",VLOOKUP($D19,'[2]Men  Si Qual Draw Prep'!$A$7:$P$38,4))</f>
        <v>0</v>
      </c>
      <c r="I19" s="377"/>
      <c r="J19" s="378"/>
      <c r="K19" s="389"/>
      <c r="L19" s="378" t="s">
        <v>231</v>
      </c>
      <c r="M19" s="388"/>
      <c r="N19" s="388"/>
      <c r="O19" s="388"/>
      <c r="P19" s="83"/>
      <c r="Q19" s="84"/>
      <c r="R19" s="47"/>
    </row>
    <row r="20" spans="1:18" s="48" customFormat="1" ht="9.6" customHeight="1">
      <c r="A20" s="380"/>
      <c r="B20" s="51"/>
      <c r="C20" s="51"/>
      <c r="D20" s="51"/>
      <c r="E20" s="378"/>
      <c r="F20" s="378"/>
      <c r="G20" s="381"/>
      <c r="H20" s="58" t="s">
        <v>16</v>
      </c>
      <c r="I20" s="382" t="s">
        <v>18</v>
      </c>
      <c r="J20" s="383" t="str">
        <f>UPPER(IF(OR(I20="a",I20="as"),E19,IF(OR(I20="b",I20="bs"),E21,)))</f>
        <v>NWOKOLO</v>
      </c>
      <c r="K20" s="391"/>
      <c r="L20" s="378"/>
      <c r="M20" s="388"/>
      <c r="N20" s="388"/>
      <c r="O20" s="388"/>
      <c r="P20" s="83"/>
      <c r="Q20" s="84"/>
      <c r="R20" s="47"/>
    </row>
    <row r="21" spans="1:18" s="48" customFormat="1" ht="9.6" customHeight="1">
      <c r="A21" s="376">
        <v>8</v>
      </c>
      <c r="B21" s="39">
        <f>IF($D21="","",VLOOKUP($D21,'[2]Men  Si Qual Draw Prep'!$A$7:$P$38,15))</f>
        <v>0</v>
      </c>
      <c r="C21" s="39">
        <f>IF($D21="","",VLOOKUP($D21,'[2]Men  Si Qual Draw Prep'!$A$7:$P$38,16))</f>
        <v>0</v>
      </c>
      <c r="D21" s="40">
        <v>19</v>
      </c>
      <c r="E21" s="39" t="str">
        <f>UPPER(IF($D21="","",VLOOKUP($D21,'[2]Men  Si Qual Draw Prep'!$A$7:$P$38,2)))</f>
        <v>BYE</v>
      </c>
      <c r="F21" s="41">
        <f>IF($D21="","",VLOOKUP($D21,'[2]Men  Si Qual Draw Prep'!$A$7:$P$38,3))</f>
        <v>0</v>
      </c>
      <c r="G21" s="41"/>
      <c r="H21" s="41">
        <f>IF($D21="","",VLOOKUP($D21,'[2]Men  Si Qual Draw Prep'!$A$7:$P$38,4))</f>
        <v>0</v>
      </c>
      <c r="I21" s="392"/>
      <c r="J21" s="378"/>
      <c r="K21" s="378"/>
      <c r="L21" s="378"/>
      <c r="M21" s="388"/>
      <c r="N21" s="388"/>
      <c r="O21" s="388"/>
      <c r="P21" s="83"/>
      <c r="Q21" s="84"/>
      <c r="R21" s="47"/>
    </row>
    <row r="22" spans="1:18" s="48" customFormat="1" ht="9.6" customHeight="1">
      <c r="A22" s="380"/>
      <c r="B22" s="51"/>
      <c r="C22" s="51"/>
      <c r="D22" s="51"/>
      <c r="E22" s="393"/>
      <c r="F22" s="393"/>
      <c r="G22" s="397"/>
      <c r="H22" s="393"/>
      <c r="I22" s="386"/>
      <c r="J22" s="378"/>
      <c r="K22" s="378"/>
      <c r="L22" s="378"/>
      <c r="M22" s="388"/>
      <c r="N22" s="388"/>
      <c r="O22" s="388"/>
      <c r="P22" s="83"/>
      <c r="Q22" s="84"/>
      <c r="R22" s="47"/>
    </row>
    <row r="23" spans="1:18" s="48" customFormat="1" ht="9.6" customHeight="1">
      <c r="A23" s="376">
        <v>9</v>
      </c>
      <c r="B23" s="39">
        <f>IF($D23="","",VLOOKUP($D23,'[2]Men  Si Qual Draw Prep'!$A$7:$P$38,15))</f>
        <v>0</v>
      </c>
      <c r="C23" s="39">
        <f>IF($D23="","",VLOOKUP($D23,'[2]Men  Si Qual Draw Prep'!$A$7:$P$38,16))</f>
        <v>0</v>
      </c>
      <c r="D23" s="40">
        <v>3</v>
      </c>
      <c r="E23" s="41" t="str">
        <f>UPPER(IF($D23="","",VLOOKUP($D23,'[2]Men  Si Qual Draw Prep'!$A$7:$P$38,2)))</f>
        <v>BRUCE</v>
      </c>
      <c r="F23" s="41" t="str">
        <f>IF($D23="","",VLOOKUP($D23,'[2]Men  Si Qual Draw Prep'!$A$7:$P$38,3))</f>
        <v>Brendon</v>
      </c>
      <c r="G23" s="41"/>
      <c r="H23" s="41">
        <f>IF($D23="","",VLOOKUP($D23,'[2]Men  Si Qual Draw Prep'!$A$7:$P$38,4))</f>
        <v>0</v>
      </c>
      <c r="I23" s="377"/>
      <c r="J23" s="378"/>
      <c r="K23" s="378"/>
      <c r="L23" s="378"/>
      <c r="M23" s="388"/>
      <c r="N23" s="388"/>
      <c r="O23" s="388"/>
      <c r="P23" s="83"/>
      <c r="Q23" s="84"/>
      <c r="R23" s="47"/>
    </row>
    <row r="24" spans="1:18" s="48" customFormat="1" ht="9.6" customHeight="1">
      <c r="A24" s="380"/>
      <c r="B24" s="51"/>
      <c r="C24" s="51"/>
      <c r="D24" s="51"/>
      <c r="E24" s="378"/>
      <c r="F24" s="378"/>
      <c r="G24" s="381"/>
      <c r="H24" s="58" t="s">
        <v>16</v>
      </c>
      <c r="I24" s="382" t="s">
        <v>17</v>
      </c>
      <c r="J24" s="383" t="str">
        <f>UPPER(IF(OR(I24="a",I24="as"),E23,IF(OR(I24="b",I24="bs"),E25,)))</f>
        <v>BRUCE</v>
      </c>
      <c r="K24" s="383"/>
      <c r="L24" s="378"/>
      <c r="M24" s="388"/>
      <c r="N24" s="388"/>
      <c r="O24" s="388"/>
      <c r="P24" s="83"/>
      <c r="Q24" s="84"/>
      <c r="R24" s="47"/>
    </row>
    <row r="25" spans="1:18" s="48" customFormat="1" ht="9.6" customHeight="1">
      <c r="A25" s="380">
        <v>10</v>
      </c>
      <c r="B25" s="39">
        <f>IF($D25="","",VLOOKUP($D25,'[2]Men  Si Qual Draw Prep'!$A$7:$P$38,15))</f>
        <v>0</v>
      </c>
      <c r="C25" s="39">
        <f>IF($D25="","",VLOOKUP($D25,'[2]Men  Si Qual Draw Prep'!$A$7:$P$38,16))</f>
        <v>0</v>
      </c>
      <c r="D25" s="40">
        <v>19</v>
      </c>
      <c r="E25" s="39" t="str">
        <f>UPPER(IF($D25="","",VLOOKUP($D25,'[2]Men  Si Qual Draw Prep'!$A$7:$P$38,2)))</f>
        <v>BYE</v>
      </c>
      <c r="F25" s="39">
        <f>IF($D25="","",VLOOKUP($D25,'[2]Men  Si Qual Draw Prep'!$A$7:$P$38,3))</f>
        <v>0</v>
      </c>
      <c r="G25" s="39"/>
      <c r="H25" s="39">
        <f>IF($D25="","",VLOOKUP($D25,'[2]Men  Si Qual Draw Prep'!$A$7:$P$38,4))</f>
        <v>0</v>
      </c>
      <c r="I25" s="384"/>
      <c r="J25" s="378"/>
      <c r="K25" s="385"/>
      <c r="L25" s="378"/>
      <c r="M25" s="388"/>
      <c r="N25" s="388"/>
      <c r="O25" s="388"/>
      <c r="P25" s="83"/>
      <c r="Q25" s="84"/>
      <c r="R25" s="47"/>
    </row>
    <row r="26" spans="1:18" s="48" customFormat="1" ht="9.6" customHeight="1">
      <c r="A26" s="380"/>
      <c r="B26" s="51"/>
      <c r="C26" s="51"/>
      <c r="D26" s="68"/>
      <c r="E26" s="378"/>
      <c r="F26" s="378"/>
      <c r="G26" s="381"/>
      <c r="H26" s="378"/>
      <c r="I26" s="386"/>
      <c r="J26" s="58" t="s">
        <v>16</v>
      </c>
      <c r="K26" s="59" t="s">
        <v>159</v>
      </c>
      <c r="L26" s="383" t="str">
        <f>UPPER(IF(OR(K26="a",K26="as"),J24,IF(OR(K26="b",K26="bs"),J28,)))</f>
        <v>BRUCE</v>
      </c>
      <c r="M26" s="387"/>
      <c r="N26" s="388"/>
      <c r="O26" s="388"/>
      <c r="P26" s="83"/>
      <c r="Q26" s="84"/>
      <c r="R26" s="47"/>
    </row>
    <row r="27" spans="1:18" s="48" customFormat="1" ht="9.6" customHeight="1">
      <c r="A27" s="380">
        <v>11</v>
      </c>
      <c r="B27" s="39">
        <f>IF($D27="","",VLOOKUP($D27,'[2]Men  Si Qual Draw Prep'!$A$7:$P$38,15))</f>
        <v>0</v>
      </c>
      <c r="C27" s="39">
        <f>IF($D27="","",VLOOKUP($D27,'[2]Men  Si Qual Draw Prep'!$A$7:$P$38,16))</f>
        <v>0</v>
      </c>
      <c r="D27" s="40">
        <v>17</v>
      </c>
      <c r="E27" s="39" t="str">
        <f>UPPER(IF($D27="","",VLOOKUP($D27,'[2]Men  Si Qual Draw Prep'!$A$7:$P$38,2)))</f>
        <v>ANGUS</v>
      </c>
      <c r="F27" s="39" t="str">
        <f>IF($D27="","",VLOOKUP($D27,'[2]Men  Si Qual Draw Prep'!$A$7:$P$38,3))</f>
        <v>Danyel</v>
      </c>
      <c r="G27" s="39"/>
      <c r="H27" s="39">
        <f>IF($D27="","",VLOOKUP($D27,'[2]Men  Si Qual Draw Prep'!$A$7:$P$38,4))</f>
        <v>0</v>
      </c>
      <c r="I27" s="377"/>
      <c r="J27" s="378"/>
      <c r="K27" s="389"/>
      <c r="L27" s="378" t="s">
        <v>232</v>
      </c>
      <c r="M27" s="418"/>
      <c r="N27" s="388"/>
      <c r="O27" s="388"/>
      <c r="P27" s="83"/>
      <c r="Q27" s="84"/>
      <c r="R27" s="47"/>
    </row>
    <row r="28" spans="1:18" s="48" customFormat="1" ht="9.6" customHeight="1">
      <c r="A28" s="376"/>
      <c r="B28" s="51"/>
      <c r="C28" s="51"/>
      <c r="D28" s="68"/>
      <c r="E28" s="378"/>
      <c r="F28" s="378"/>
      <c r="G28" s="381"/>
      <c r="H28" s="58" t="s">
        <v>16</v>
      </c>
      <c r="I28" s="382" t="s">
        <v>18</v>
      </c>
      <c r="J28" s="383" t="str">
        <f>UPPER(IF(OR(I28="a",I28="as"),E27,IF(OR(I28="b",I28="bs"),E29,)))</f>
        <v>ANGUS</v>
      </c>
      <c r="K28" s="391"/>
      <c r="L28" s="378"/>
      <c r="M28" s="419"/>
      <c r="N28" s="388"/>
      <c r="O28" s="388"/>
      <c r="P28" s="83"/>
      <c r="Q28" s="84"/>
      <c r="R28" s="47"/>
    </row>
    <row r="29" spans="1:18" s="48" customFormat="1" ht="9.6" customHeight="1">
      <c r="A29" s="376">
        <v>12</v>
      </c>
      <c r="B29" s="39">
        <f>IF($D29="","",VLOOKUP($D29,'[2]Men  Si Qual Draw Prep'!$A$7:$P$38,15))</f>
        <v>0</v>
      </c>
      <c r="C29" s="39">
        <f>IF($D29="","",VLOOKUP($D29,'[2]Men  Si Qual Draw Prep'!$A$7:$P$38,16))</f>
        <v>0</v>
      </c>
      <c r="D29" s="40">
        <v>19</v>
      </c>
      <c r="E29" s="39" t="str">
        <f>UPPER(IF($D29="","",VLOOKUP($D29,'[2]Men  Si Qual Draw Prep'!$A$7:$P$38,2)))</f>
        <v>BYE</v>
      </c>
      <c r="F29" s="41">
        <f>IF($D29="","",VLOOKUP($D29,'[2]Men  Si Qual Draw Prep'!$A$7:$P$38,3))</f>
        <v>0</v>
      </c>
      <c r="G29" s="41"/>
      <c r="H29" s="41">
        <f>IF($D29="","",VLOOKUP($D29,'[2]Men  Si Qual Draw Prep'!$A$7:$P$38,4))</f>
        <v>0</v>
      </c>
      <c r="I29" s="392"/>
      <c r="J29" s="378"/>
      <c r="K29" s="378"/>
      <c r="L29" s="378"/>
      <c r="M29" s="419"/>
      <c r="N29" s="388"/>
      <c r="O29" s="388"/>
      <c r="P29" s="83"/>
      <c r="Q29" s="84"/>
      <c r="R29" s="47"/>
    </row>
    <row r="30" spans="1:18" s="48" customFormat="1" ht="9.6" customHeight="1">
      <c r="A30" s="380"/>
      <c r="B30" s="51"/>
      <c r="C30" s="51"/>
      <c r="D30" s="68"/>
      <c r="E30" s="378"/>
      <c r="F30" s="378"/>
      <c r="G30" s="381"/>
      <c r="H30" s="393"/>
      <c r="I30" s="386"/>
      <c r="J30" s="378"/>
      <c r="K30" s="378"/>
      <c r="L30" s="378"/>
      <c r="M30" s="419"/>
      <c r="N30" s="420" t="str">
        <f>UPPER(IF(OR(M30="a",M30="as"),L26,IF(OR(M30="b",M30="bs"),L34,)))</f>
        <v/>
      </c>
      <c r="O30" s="419"/>
      <c r="P30" s="83"/>
      <c r="Q30" s="84"/>
      <c r="R30" s="47"/>
    </row>
    <row r="31" spans="1:18" s="48" customFormat="1" ht="9.6" customHeight="1">
      <c r="A31" s="376">
        <v>13</v>
      </c>
      <c r="B31" s="39">
        <f>IF($D31="","",VLOOKUP($D31,'[2]Men  Si Qual Draw Prep'!$A$7:$P$38,15))</f>
        <v>0</v>
      </c>
      <c r="C31" s="39">
        <f>IF($D31="","",VLOOKUP($D31,'[2]Men  Si Qual Draw Prep'!$A$7:$P$38,16))</f>
        <v>0</v>
      </c>
      <c r="D31" s="40">
        <v>4</v>
      </c>
      <c r="E31" s="41" t="str">
        <f>UPPER(IF($D31="","",VLOOKUP($D31,'[2]Men  Si Qual Draw Prep'!$A$7:$P$38,2)))</f>
        <v>RAMKISSON</v>
      </c>
      <c r="F31" s="41" t="str">
        <f>IF($D31="","",VLOOKUP($D31,'[2]Men  Si Qual Draw Prep'!$A$7:$P$38,3))</f>
        <v>Adam</v>
      </c>
      <c r="G31" s="41"/>
      <c r="H31" s="41">
        <f>IF($D31="","",VLOOKUP($D31,'[2]Men  Si Qual Draw Prep'!$A$7:$P$38,4))</f>
        <v>0</v>
      </c>
      <c r="I31" s="394"/>
      <c r="J31" s="378"/>
      <c r="K31" s="378"/>
      <c r="L31" s="378"/>
      <c r="M31" s="419"/>
      <c r="N31" s="378"/>
      <c r="O31" s="388"/>
      <c r="P31" s="83"/>
      <c r="Q31" s="84"/>
      <c r="R31" s="47"/>
    </row>
    <row r="32" spans="1:18" s="48" customFormat="1" ht="9.6" customHeight="1">
      <c r="A32" s="380"/>
      <c r="B32" s="51"/>
      <c r="C32" s="51"/>
      <c r="D32" s="68"/>
      <c r="E32" s="378"/>
      <c r="F32" s="378"/>
      <c r="G32" s="381"/>
      <c r="H32" s="58" t="s">
        <v>16</v>
      </c>
      <c r="I32" s="382" t="s">
        <v>17</v>
      </c>
      <c r="J32" s="383" t="str">
        <f>UPPER(IF(OR(I32="a",I32="as"),E31,IF(OR(I32="b",I32="bs"),E33,)))</f>
        <v>RAMKISSON</v>
      </c>
      <c r="K32" s="383"/>
      <c r="L32" s="378"/>
      <c r="M32" s="419"/>
      <c r="N32" s="388"/>
      <c r="O32" s="388"/>
      <c r="P32" s="83"/>
      <c r="Q32" s="84"/>
      <c r="R32" s="47"/>
    </row>
    <row r="33" spans="1:18" s="48" customFormat="1" ht="9.6" customHeight="1">
      <c r="A33" s="380">
        <v>14</v>
      </c>
      <c r="B33" s="39">
        <f>IF($D33="","",VLOOKUP($D33,'[2]Men  Si Qual Draw Prep'!$A$7:$P$38,15))</f>
        <v>0</v>
      </c>
      <c r="C33" s="39">
        <f>IF($D33="","",VLOOKUP($D33,'[2]Men  Si Qual Draw Prep'!$A$7:$P$38,16))</f>
        <v>0</v>
      </c>
      <c r="D33" s="40">
        <v>19</v>
      </c>
      <c r="E33" s="39" t="str">
        <f>UPPER(IF($D33="","",VLOOKUP($D33,'[2]Men  Si Qual Draw Prep'!$A$7:$P$38,2)))</f>
        <v>BYE</v>
      </c>
      <c r="F33" s="39">
        <f>IF($D33="","",VLOOKUP($D33,'[2]Men  Si Qual Draw Prep'!$A$7:$P$38,3))</f>
        <v>0</v>
      </c>
      <c r="G33" s="39"/>
      <c r="H33" s="39">
        <f>IF($D33="","",VLOOKUP($D33,'[2]Men  Si Qual Draw Prep'!$A$7:$P$38,4))</f>
        <v>0</v>
      </c>
      <c r="I33" s="384"/>
      <c r="J33" s="378"/>
      <c r="K33" s="385"/>
      <c r="L33" s="378"/>
      <c r="M33" s="419"/>
      <c r="N33" s="388"/>
      <c r="O33" s="388"/>
      <c r="P33" s="83"/>
      <c r="Q33" s="84"/>
      <c r="R33" s="47"/>
    </row>
    <row r="34" spans="1:18" s="48" customFormat="1" ht="9.6" customHeight="1">
      <c r="A34" s="380"/>
      <c r="B34" s="51"/>
      <c r="C34" s="51"/>
      <c r="D34" s="68"/>
      <c r="E34" s="378"/>
      <c r="F34" s="378"/>
      <c r="G34" s="381"/>
      <c r="H34" s="378"/>
      <c r="I34" s="386"/>
      <c r="J34" s="58" t="s">
        <v>16</v>
      </c>
      <c r="K34" s="59" t="s">
        <v>159</v>
      </c>
      <c r="L34" s="383" t="str">
        <f>UPPER(IF(OR(K34="a",K34="as"),J32,IF(OR(K34="b",K34="bs"),J36,)))</f>
        <v>RAMKISSON</v>
      </c>
      <c r="M34" s="387"/>
      <c r="N34" s="388"/>
      <c r="O34" s="388"/>
      <c r="P34" s="83"/>
      <c r="Q34" s="84"/>
      <c r="R34" s="47"/>
    </row>
    <row r="35" spans="1:18" s="48" customFormat="1" ht="9.6" customHeight="1">
      <c r="A35" s="380">
        <v>15</v>
      </c>
      <c r="B35" s="39">
        <f>IF($D35="","",VLOOKUP($D35,'[2]Men  Si Qual Draw Prep'!$A$7:$P$38,15))</f>
        <v>0</v>
      </c>
      <c r="C35" s="39">
        <f>IF($D35="","",VLOOKUP($D35,'[2]Men  Si Qual Draw Prep'!$A$7:$P$38,16))</f>
        <v>0</v>
      </c>
      <c r="D35" s="40">
        <v>14</v>
      </c>
      <c r="E35" s="39" t="str">
        <f>UPPER(IF($D35="","",VLOOKUP($D35,'[2]Men  Si Qual Draw Prep'!$A$7:$P$38,2)))</f>
        <v>WEST</v>
      </c>
      <c r="F35" s="39" t="str">
        <f>IF($D35="","",VLOOKUP($D35,'[2]Men  Si Qual Draw Prep'!$A$7:$P$38,3))</f>
        <v>Michael</v>
      </c>
      <c r="G35" s="39"/>
      <c r="H35" s="39">
        <f>IF($D35="","",VLOOKUP($D35,'[2]Men  Si Qual Draw Prep'!$A$7:$P$38,4))</f>
        <v>0</v>
      </c>
      <c r="I35" s="377"/>
      <c r="J35" s="378"/>
      <c r="K35" s="389"/>
      <c r="L35" s="378" t="s">
        <v>222</v>
      </c>
      <c r="M35" s="388"/>
      <c r="N35" s="388"/>
      <c r="O35" s="388"/>
      <c r="P35" s="83"/>
      <c r="Q35" s="84"/>
      <c r="R35" s="47"/>
    </row>
    <row r="36" spans="1:18" s="48" customFormat="1" ht="9.6" customHeight="1">
      <c r="A36" s="380"/>
      <c r="B36" s="51"/>
      <c r="C36" s="51"/>
      <c r="D36" s="51"/>
      <c r="E36" s="378"/>
      <c r="F36" s="378"/>
      <c r="G36" s="381"/>
      <c r="H36" s="58" t="s">
        <v>16</v>
      </c>
      <c r="I36" s="382" t="s">
        <v>18</v>
      </c>
      <c r="J36" s="383" t="str">
        <f>UPPER(IF(OR(I36="a",I36="as"),E35,IF(OR(I36="b",I36="bs"),E37,)))</f>
        <v>WEST</v>
      </c>
      <c r="K36" s="391"/>
      <c r="L36" s="378"/>
      <c r="M36" s="388"/>
      <c r="N36" s="388"/>
      <c r="O36" s="388"/>
      <c r="P36" s="83"/>
      <c r="Q36" s="84"/>
      <c r="R36" s="47"/>
    </row>
    <row r="37" spans="1:18" s="48" customFormat="1" ht="9.6" customHeight="1">
      <c r="A37" s="376">
        <v>16</v>
      </c>
      <c r="B37" s="39">
        <f>IF($D37="","",VLOOKUP($D37,'[2]Men  Si Qual Draw Prep'!$A$7:$P$38,15))</f>
        <v>0</v>
      </c>
      <c r="C37" s="39">
        <f>IF($D37="","",VLOOKUP($D37,'[2]Men  Si Qual Draw Prep'!$A$7:$P$38,16))</f>
        <v>0</v>
      </c>
      <c r="D37" s="40">
        <v>19</v>
      </c>
      <c r="E37" s="39" t="str">
        <f>UPPER(IF($D37="","",VLOOKUP($D37,'[2]Men  Si Qual Draw Prep'!$A$7:$P$38,2)))</f>
        <v>BYE</v>
      </c>
      <c r="F37" s="41">
        <f>IF($D37="","",VLOOKUP($D37,'[2]Men  Si Qual Draw Prep'!$A$7:$P$38,3))</f>
        <v>0</v>
      </c>
      <c r="G37" s="41"/>
      <c r="H37" s="41">
        <f>IF($D37="","",VLOOKUP($D37,'[2]Men  Si Qual Draw Prep'!$A$7:$P$38,4))</f>
        <v>0</v>
      </c>
      <c r="I37" s="392"/>
      <c r="J37" s="378"/>
      <c r="K37" s="378"/>
      <c r="L37" s="378"/>
      <c r="M37" s="388"/>
      <c r="N37" s="388"/>
      <c r="O37" s="388"/>
      <c r="P37" s="83"/>
      <c r="Q37" s="84"/>
      <c r="R37" s="47"/>
    </row>
    <row r="38" spans="1:18" s="48" customFormat="1" ht="9.6" customHeight="1">
      <c r="A38" s="380"/>
      <c r="B38" s="51"/>
      <c r="C38" s="51"/>
      <c r="D38" s="51"/>
      <c r="E38" s="378"/>
      <c r="F38" s="378"/>
      <c r="G38" s="381"/>
      <c r="H38" s="378"/>
      <c r="I38" s="386"/>
      <c r="J38" s="378"/>
      <c r="K38" s="378"/>
      <c r="L38" s="378"/>
      <c r="M38" s="388"/>
      <c r="N38" s="388"/>
      <c r="O38" s="388"/>
      <c r="P38" s="83"/>
      <c r="Q38" s="84"/>
      <c r="R38" s="47"/>
    </row>
    <row r="39" spans="1:18" s="48" customFormat="1" ht="9.6" customHeight="1">
      <c r="A39" s="376">
        <v>17</v>
      </c>
      <c r="B39" s="39">
        <f>IF($D39="","",VLOOKUP($D39,'[2]Men  Si Qual Draw Prep'!$A$7:$P$38,15))</f>
        <v>0</v>
      </c>
      <c r="C39" s="39">
        <f>IF($D39="","",VLOOKUP($D39,'[2]Men  Si Qual Draw Prep'!$A$7:$P$38,16))</f>
        <v>0</v>
      </c>
      <c r="D39" s="40">
        <v>5</v>
      </c>
      <c r="E39" s="41" t="str">
        <f>UPPER(IF($D39="","",VLOOKUP($D39,'[2]Men  Si Qual Draw Prep'!$A$7:$P$38,2)))</f>
        <v>CHAN</v>
      </c>
      <c r="F39" s="41" t="str">
        <f>IF($D39="","",VLOOKUP($D39,'[2]Men  Si Qual Draw Prep'!$A$7:$P$38,3))</f>
        <v>Aaron</v>
      </c>
      <c r="G39" s="41"/>
      <c r="H39" s="41">
        <f>IF($D39="","",VLOOKUP($D39,'[2]Men  Si Qual Draw Prep'!$A$7:$P$38,4))</f>
        <v>0</v>
      </c>
      <c r="I39" s="377"/>
      <c r="J39" s="378"/>
      <c r="K39" s="378"/>
      <c r="L39" s="378"/>
      <c r="M39" s="388"/>
      <c r="N39" s="388"/>
      <c r="O39" s="388"/>
      <c r="P39" s="421"/>
      <c r="Q39" s="84"/>
      <c r="R39" s="47"/>
    </row>
    <row r="40" spans="1:18" s="48" customFormat="1" ht="9.6" customHeight="1">
      <c r="A40" s="380"/>
      <c r="B40" s="51"/>
      <c r="C40" s="51"/>
      <c r="D40" s="51"/>
      <c r="E40" s="378"/>
      <c r="F40" s="378"/>
      <c r="G40" s="381"/>
      <c r="H40" s="58" t="s">
        <v>16</v>
      </c>
      <c r="I40" s="382" t="s">
        <v>17</v>
      </c>
      <c r="J40" s="383" t="str">
        <f>UPPER(IF(OR(I40="a",I40="as"),E39,IF(OR(I40="b",I40="bs"),E41,)))</f>
        <v>CHAN</v>
      </c>
      <c r="K40" s="383"/>
      <c r="L40" s="378"/>
      <c r="M40" s="388"/>
      <c r="N40" s="388"/>
      <c r="O40" s="388"/>
      <c r="P40" s="422"/>
      <c r="Q40" s="423"/>
      <c r="R40" s="47"/>
    </row>
    <row r="41" spans="1:18" s="48" customFormat="1" ht="9.6" customHeight="1">
      <c r="A41" s="380">
        <v>18</v>
      </c>
      <c r="B41" s="39">
        <f>IF($D41="","",VLOOKUP($D41,'[2]Men  Si Qual Draw Prep'!$A$7:$P$38,15))</f>
        <v>0</v>
      </c>
      <c r="C41" s="39">
        <f>IF($D41="","",VLOOKUP($D41,'[2]Men  Si Qual Draw Prep'!$A$7:$P$38,16))</f>
        <v>0</v>
      </c>
      <c r="D41" s="40">
        <v>19</v>
      </c>
      <c r="E41" s="39" t="str">
        <f>UPPER(IF($D41="","",VLOOKUP($D41,'[2]Men  Si Qual Draw Prep'!$A$7:$P$38,2)))</f>
        <v>BYE</v>
      </c>
      <c r="F41" s="39">
        <f>IF($D41="","",VLOOKUP($D41,'[2]Men  Si Qual Draw Prep'!$A$7:$P$38,3))</f>
        <v>0</v>
      </c>
      <c r="G41" s="39"/>
      <c r="H41" s="39">
        <f>IF($D41="","",VLOOKUP($D41,'[2]Men  Si Qual Draw Prep'!$A$7:$P$38,4))</f>
        <v>0</v>
      </c>
      <c r="I41" s="384"/>
      <c r="J41" s="378"/>
      <c r="K41" s="385"/>
      <c r="L41" s="378"/>
      <c r="M41" s="388"/>
      <c r="N41" s="388"/>
      <c r="O41" s="388"/>
      <c r="P41" s="83"/>
      <c r="Q41" s="84"/>
      <c r="R41" s="47"/>
    </row>
    <row r="42" spans="1:18" s="48" customFormat="1" ht="9.6" customHeight="1">
      <c r="A42" s="380"/>
      <c r="B42" s="51"/>
      <c r="C42" s="51"/>
      <c r="D42" s="68"/>
      <c r="E42" s="378"/>
      <c r="F42" s="378"/>
      <c r="G42" s="381"/>
      <c r="H42" s="378"/>
      <c r="I42" s="386"/>
      <c r="J42" s="58" t="s">
        <v>16</v>
      </c>
      <c r="K42" s="59" t="s">
        <v>159</v>
      </c>
      <c r="L42" s="383" t="str">
        <f>UPPER(IF(OR(K42="a",K42="as"),J40,IF(OR(K42="b",K42="bs"),J44,)))</f>
        <v>CHAN</v>
      </c>
      <c r="M42" s="387"/>
      <c r="N42" s="388"/>
      <c r="O42" s="388"/>
      <c r="P42" s="83"/>
      <c r="Q42" s="84"/>
      <c r="R42" s="47"/>
    </row>
    <row r="43" spans="1:18" s="48" customFormat="1" ht="9.6" customHeight="1">
      <c r="A43" s="380">
        <v>19</v>
      </c>
      <c r="B43" s="39">
        <f>IF($D43="","",VLOOKUP($D43,'[2]Men  Si Qual Draw Prep'!$A$7:$P$38,15))</f>
        <v>0</v>
      </c>
      <c r="C43" s="39">
        <f>IF($D43="","",VLOOKUP($D43,'[2]Men  Si Qual Draw Prep'!$A$7:$P$38,16))</f>
        <v>0</v>
      </c>
      <c r="D43" s="40">
        <v>19</v>
      </c>
      <c r="E43" s="39" t="str">
        <f>UPPER(IF($D43="","",VLOOKUP($D43,'[2]Men  Si Qual Draw Prep'!$A$7:$P$38,2)))</f>
        <v>BYE</v>
      </c>
      <c r="F43" s="39">
        <f>IF($D43="","",VLOOKUP($D43,'[2]Men  Si Qual Draw Prep'!$A$7:$P$38,3))</f>
        <v>0</v>
      </c>
      <c r="G43" s="39"/>
      <c r="H43" s="39">
        <f>IF($D43="","",VLOOKUP($D43,'[2]Men  Si Qual Draw Prep'!$A$7:$P$38,4))</f>
        <v>0</v>
      </c>
      <c r="I43" s="377"/>
      <c r="J43" s="378"/>
      <c r="K43" s="389"/>
      <c r="L43" s="378" t="s">
        <v>92</v>
      </c>
      <c r="M43" s="418"/>
      <c r="N43" s="388"/>
      <c r="O43" s="388"/>
      <c r="P43" s="83"/>
      <c r="Q43" s="84"/>
      <c r="R43" s="47"/>
    </row>
    <row r="44" spans="1:18" s="48" customFormat="1" ht="9.6" customHeight="1">
      <c r="A44" s="380"/>
      <c r="B44" s="51"/>
      <c r="C44" s="51"/>
      <c r="D44" s="68"/>
      <c r="E44" s="378"/>
      <c r="F44" s="378"/>
      <c r="G44" s="381"/>
      <c r="H44" s="58" t="s">
        <v>16</v>
      </c>
      <c r="I44" s="382" t="s">
        <v>19</v>
      </c>
      <c r="J44" s="383" t="str">
        <f>UPPER(IF(OR(I44="a",I44="as"),E43,IF(OR(I44="b",I44="bs"),E45,)))</f>
        <v>SANDY</v>
      </c>
      <c r="K44" s="391"/>
      <c r="L44" s="378"/>
      <c r="M44" s="419"/>
      <c r="N44" s="388"/>
      <c r="O44" s="388"/>
      <c r="P44" s="83"/>
      <c r="Q44" s="84"/>
      <c r="R44" s="47"/>
    </row>
    <row r="45" spans="1:18" s="48" customFormat="1" ht="9.6" customHeight="1">
      <c r="A45" s="376">
        <v>20</v>
      </c>
      <c r="B45" s="39">
        <f>IF($D45="","",VLOOKUP($D45,'[2]Men  Si Qual Draw Prep'!$A$7:$P$38,15))</f>
        <v>0</v>
      </c>
      <c r="C45" s="39">
        <f>IF($D45="","",VLOOKUP($D45,'[2]Men  Si Qual Draw Prep'!$A$7:$P$38,16))</f>
        <v>0</v>
      </c>
      <c r="D45" s="40">
        <v>16</v>
      </c>
      <c r="E45" s="39" t="str">
        <f>UPPER(IF($D45="","",VLOOKUP($D45,'[2]Men  Si Qual Draw Prep'!$A$7:$P$38,2)))</f>
        <v>SANDY</v>
      </c>
      <c r="F45" s="39" t="str">
        <f>IF($D45="","",VLOOKUP($D45,'[2]Men  Si Qual Draw Prep'!$A$7:$P$38,3))</f>
        <v>Clint</v>
      </c>
      <c r="G45" s="39"/>
      <c r="H45" s="41">
        <f>IF($D45="","",VLOOKUP($D45,'[2]Men  Si Qual Draw Prep'!$A$7:$P$38,4))</f>
        <v>0</v>
      </c>
      <c r="I45" s="392"/>
      <c r="J45" s="378"/>
      <c r="K45" s="378"/>
      <c r="L45" s="378"/>
      <c r="M45" s="419"/>
      <c r="N45" s="388"/>
      <c r="O45" s="388"/>
      <c r="P45" s="83"/>
      <c r="Q45" s="84"/>
      <c r="R45" s="47"/>
    </row>
    <row r="46" spans="1:18" s="48" customFormat="1" ht="9.6" customHeight="1">
      <c r="A46" s="380"/>
      <c r="B46" s="51"/>
      <c r="C46" s="51"/>
      <c r="D46" s="68"/>
      <c r="E46" s="378"/>
      <c r="F46" s="378"/>
      <c r="G46" s="381"/>
      <c r="H46" s="393"/>
      <c r="I46" s="386"/>
      <c r="J46" s="378"/>
      <c r="K46" s="378"/>
      <c r="L46" s="378"/>
      <c r="M46" s="419"/>
      <c r="N46" s="420" t="str">
        <f>UPPER(IF(OR(M46="a",M46="as"),L42,IF(OR(M46="b",M46="bs"),L50,)))</f>
        <v/>
      </c>
      <c r="O46" s="419"/>
      <c r="P46" s="83"/>
      <c r="Q46" s="84"/>
      <c r="R46" s="47"/>
    </row>
    <row r="47" spans="1:18" s="48" customFormat="1" ht="9.6" customHeight="1">
      <c r="A47" s="376">
        <v>21</v>
      </c>
      <c r="B47" s="39">
        <f>IF($D47="","",VLOOKUP($D47,'[2]Men  Si Qual Draw Prep'!$A$7:$P$38,15))</f>
        <v>0</v>
      </c>
      <c r="C47" s="39">
        <f>IF($D47="","",VLOOKUP($D47,'[2]Men  Si Qual Draw Prep'!$A$7:$P$38,16))</f>
        <v>0</v>
      </c>
      <c r="D47" s="40">
        <v>6</v>
      </c>
      <c r="E47" s="41" t="str">
        <f>UPPER(IF($D47="","",VLOOKUP($D47,'[2]Men  Si Qual Draw Prep'!$A$7:$P$38,2)))</f>
        <v>JEARY`</v>
      </c>
      <c r="F47" s="41" t="str">
        <f>IF($D47="","",VLOOKUP($D47,'[2]Men  Si Qual Draw Prep'!$A$7:$P$38,3))</f>
        <v>Ethan</v>
      </c>
      <c r="G47" s="41"/>
      <c r="H47" s="41">
        <f>IF($D47="","",VLOOKUP($D47,'[2]Men  Si Qual Draw Prep'!$A$7:$P$38,4))</f>
        <v>0</v>
      </c>
      <c r="I47" s="394"/>
      <c r="J47" s="378"/>
      <c r="K47" s="378"/>
      <c r="L47" s="378"/>
      <c r="M47" s="419"/>
      <c r="N47" s="378"/>
      <c r="O47" s="388"/>
      <c r="P47" s="83"/>
      <c r="Q47" s="84"/>
      <c r="R47" s="47"/>
    </row>
    <row r="48" spans="1:18" s="48" customFormat="1" ht="9.6" customHeight="1">
      <c r="A48" s="380"/>
      <c r="B48" s="51"/>
      <c r="C48" s="51"/>
      <c r="D48" s="68"/>
      <c r="E48" s="378"/>
      <c r="F48" s="378"/>
      <c r="G48" s="381"/>
      <c r="H48" s="58" t="s">
        <v>16</v>
      </c>
      <c r="I48" s="382" t="s">
        <v>17</v>
      </c>
      <c r="J48" s="383" t="str">
        <f>UPPER(IF(OR(I48="a",I48="as"),E47,IF(OR(I48="b",I48="bs"),E49,)))</f>
        <v>JEARY`</v>
      </c>
      <c r="K48" s="383"/>
      <c r="L48" s="378"/>
      <c r="M48" s="419"/>
      <c r="N48" s="388"/>
      <c r="O48" s="388"/>
      <c r="P48" s="83"/>
      <c r="Q48" s="84"/>
      <c r="R48" s="47"/>
    </row>
    <row r="49" spans="1:18" s="48" customFormat="1" ht="9.6" customHeight="1">
      <c r="A49" s="380">
        <v>22</v>
      </c>
      <c r="B49" s="39">
        <f>IF($D49="","",VLOOKUP($D49,'[2]Men  Si Qual Draw Prep'!$A$7:$P$38,15))</f>
        <v>0</v>
      </c>
      <c r="C49" s="39">
        <f>IF($D49="","",VLOOKUP($D49,'[2]Men  Si Qual Draw Prep'!$A$7:$P$38,16))</f>
        <v>0</v>
      </c>
      <c r="D49" s="40">
        <v>19</v>
      </c>
      <c r="E49" s="39" t="str">
        <f>UPPER(IF($D49="","",VLOOKUP($D49,'[2]Men  Si Qual Draw Prep'!$A$7:$P$38,2)))</f>
        <v>BYE</v>
      </c>
      <c r="F49" s="39">
        <f>IF($D49="","",VLOOKUP($D49,'[2]Men  Si Qual Draw Prep'!$A$7:$P$38,3))</f>
        <v>0</v>
      </c>
      <c r="G49" s="39"/>
      <c r="H49" s="39">
        <f>IF($D49="","",VLOOKUP($D49,'[2]Men  Si Qual Draw Prep'!$A$7:$P$38,4))</f>
        <v>0</v>
      </c>
      <c r="I49" s="384"/>
      <c r="J49" s="378"/>
      <c r="K49" s="385"/>
      <c r="L49" s="378"/>
      <c r="M49" s="419"/>
      <c r="N49" s="388"/>
      <c r="O49" s="388"/>
      <c r="P49" s="83"/>
      <c r="Q49" s="84"/>
      <c r="R49" s="47"/>
    </row>
    <row r="50" spans="1:18" s="48" customFormat="1" ht="9.6" customHeight="1">
      <c r="A50" s="380"/>
      <c r="B50" s="51"/>
      <c r="C50" s="51"/>
      <c r="D50" s="68"/>
      <c r="E50" s="378"/>
      <c r="F50" s="378"/>
      <c r="G50" s="381"/>
      <c r="H50" s="378"/>
      <c r="I50" s="386"/>
      <c r="J50" s="58" t="s">
        <v>16</v>
      </c>
      <c r="K50" s="59" t="s">
        <v>159</v>
      </c>
      <c r="L50" s="383" t="str">
        <f>UPPER(IF(OR(K50="a",K50="as"),J48,IF(OR(K50="b",K50="bs"),J52,)))</f>
        <v>JEARY`</v>
      </c>
      <c r="M50" s="387"/>
      <c r="N50" s="388"/>
      <c r="O50" s="388"/>
      <c r="P50" s="83"/>
      <c r="Q50" s="84"/>
      <c r="R50" s="47"/>
    </row>
    <row r="51" spans="1:18" s="48" customFormat="1" ht="9.6" customHeight="1">
      <c r="A51" s="380">
        <v>23</v>
      </c>
      <c r="B51" s="39">
        <f>IF($D51="","",VLOOKUP($D51,'[2]Men  Si Qual Draw Prep'!$A$7:$P$38,15))</f>
        <v>0</v>
      </c>
      <c r="C51" s="39">
        <f>IF($D51="","",VLOOKUP($D51,'[2]Men  Si Qual Draw Prep'!$A$7:$P$38,16))</f>
        <v>0</v>
      </c>
      <c r="D51" s="40">
        <v>19</v>
      </c>
      <c r="E51" s="39" t="str">
        <f>UPPER(IF($D51="","",VLOOKUP($D51,'[2]Men  Si Qual Draw Prep'!$A$7:$P$38,2)))</f>
        <v>BYE</v>
      </c>
      <c r="F51" s="39">
        <f>IF($D51="","",VLOOKUP($D51,'[2]Men  Si Qual Draw Prep'!$A$7:$P$38,3))</f>
        <v>0</v>
      </c>
      <c r="G51" s="39"/>
      <c r="H51" s="39">
        <f>IF($D51="","",VLOOKUP($D51,'[2]Men  Si Qual Draw Prep'!$A$7:$P$38,4))</f>
        <v>0</v>
      </c>
      <c r="I51" s="377"/>
      <c r="J51" s="378"/>
      <c r="K51" s="389"/>
      <c r="L51" s="378" t="s">
        <v>91</v>
      </c>
      <c r="M51" s="388"/>
      <c r="N51" s="388"/>
      <c r="O51" s="388"/>
      <c r="P51" s="83"/>
      <c r="Q51" s="84"/>
      <c r="R51" s="47"/>
    </row>
    <row r="52" spans="1:18" s="48" customFormat="1" ht="9.6" customHeight="1">
      <c r="A52" s="380"/>
      <c r="B52" s="51"/>
      <c r="C52" s="51"/>
      <c r="D52" s="51"/>
      <c r="E52" s="378"/>
      <c r="F52" s="378"/>
      <c r="G52" s="381"/>
      <c r="H52" s="58" t="s">
        <v>16</v>
      </c>
      <c r="I52" s="382" t="s">
        <v>19</v>
      </c>
      <c r="J52" s="383" t="str">
        <f>UPPER(IF(OR(I52="a",I52="as"),E51,IF(OR(I52="b",I52="bs"),E53,)))</f>
        <v>KERRY</v>
      </c>
      <c r="K52" s="391"/>
      <c r="L52" s="378"/>
      <c r="M52" s="388"/>
      <c r="N52" s="388"/>
      <c r="O52" s="388"/>
      <c r="P52" s="83"/>
      <c r="Q52" s="84"/>
      <c r="R52" s="47"/>
    </row>
    <row r="53" spans="1:18" s="48" customFormat="1" ht="9.6" customHeight="1">
      <c r="A53" s="376">
        <v>24</v>
      </c>
      <c r="B53" s="39">
        <f>IF($D53="","",VLOOKUP($D53,'[2]Men  Si Qual Draw Prep'!$A$7:$P$38,15))</f>
        <v>0</v>
      </c>
      <c r="C53" s="39">
        <f>IF($D53="","",VLOOKUP($D53,'[2]Men  Si Qual Draw Prep'!$A$7:$P$38,16))</f>
        <v>0</v>
      </c>
      <c r="D53" s="40">
        <v>12</v>
      </c>
      <c r="E53" s="39" t="str">
        <f>UPPER(IF($D53="","",VLOOKUP($D53,'[2]Men  Si Qual Draw Prep'!$A$7:$P$38,2)))</f>
        <v>KERRY</v>
      </c>
      <c r="F53" s="39" t="str">
        <f>IF($D53="","",VLOOKUP($D53,'[2]Men  Si Qual Draw Prep'!$A$7:$P$38,3))</f>
        <v>Kyle</v>
      </c>
      <c r="G53" s="39"/>
      <c r="H53" s="41">
        <f>IF($D53="","",VLOOKUP($D53,'[2]Men  Si Qual Draw Prep'!$A$7:$P$38,4))</f>
        <v>0</v>
      </c>
      <c r="I53" s="392"/>
      <c r="J53" s="378"/>
      <c r="K53" s="378"/>
      <c r="L53" s="378"/>
      <c r="M53" s="388"/>
      <c r="N53" s="388"/>
      <c r="O53" s="388"/>
      <c r="P53" s="83"/>
      <c r="Q53" s="84"/>
      <c r="R53" s="47"/>
    </row>
    <row r="54" spans="1:18" s="48" customFormat="1" ht="9.6" customHeight="1">
      <c r="A54" s="380"/>
      <c r="B54" s="51"/>
      <c r="C54" s="51"/>
      <c r="D54" s="51"/>
      <c r="E54" s="393"/>
      <c r="F54" s="393"/>
      <c r="G54" s="397"/>
      <c r="H54" s="393"/>
      <c r="I54" s="386"/>
      <c r="J54" s="378"/>
      <c r="K54" s="378"/>
      <c r="L54" s="378"/>
      <c r="M54" s="388"/>
      <c r="N54" s="388"/>
      <c r="O54" s="388"/>
      <c r="P54" s="83"/>
      <c r="Q54" s="84"/>
      <c r="R54" s="47"/>
    </row>
    <row r="55" spans="1:18" s="48" customFormat="1" ht="9.6" customHeight="1">
      <c r="A55" s="376">
        <v>25</v>
      </c>
      <c r="B55" s="39">
        <f>IF($D55="","",VLOOKUP($D55,'[2]Men  Si Qual Draw Prep'!$A$7:$P$38,15))</f>
        <v>0</v>
      </c>
      <c r="C55" s="39">
        <f>IF($D55="","",VLOOKUP($D55,'[2]Men  Si Qual Draw Prep'!$A$7:$P$38,16))</f>
        <v>0</v>
      </c>
      <c r="D55" s="40">
        <v>7</v>
      </c>
      <c r="E55" s="41" t="str">
        <f>UPPER(IF($D55="","",VLOOKUP($D55,'[2]Men  Si Qual Draw Prep'!$A$7:$P$38,2)))</f>
        <v>GARSEE</v>
      </c>
      <c r="F55" s="41" t="str">
        <f>IF($D55="","",VLOOKUP($D55,'[2]Men  Si Qual Draw Prep'!$A$7:$P$38,3))</f>
        <v>Jameel</v>
      </c>
      <c r="G55" s="41"/>
      <c r="H55" s="41">
        <f>IF($D55="","",VLOOKUP($D55,'[2]Men  Si Qual Draw Prep'!$A$7:$P$38,4))</f>
        <v>0</v>
      </c>
      <c r="I55" s="377"/>
      <c r="J55" s="378"/>
      <c r="K55" s="378"/>
      <c r="L55" s="378"/>
      <c r="M55" s="388"/>
      <c r="N55" s="388"/>
      <c r="O55" s="388"/>
      <c r="P55" s="83"/>
      <c r="Q55" s="84"/>
      <c r="R55" s="47"/>
    </row>
    <row r="56" spans="1:18" s="48" customFormat="1" ht="9.6" customHeight="1">
      <c r="A56" s="380"/>
      <c r="B56" s="51"/>
      <c r="C56" s="51"/>
      <c r="D56" s="51"/>
      <c r="E56" s="378"/>
      <c r="F56" s="378"/>
      <c r="G56" s="381"/>
      <c r="H56" s="58" t="s">
        <v>16</v>
      </c>
      <c r="I56" s="382" t="s">
        <v>17</v>
      </c>
      <c r="J56" s="383" t="str">
        <f>UPPER(IF(OR(I56="a",I56="as"),E55,IF(OR(I56="b",I56="bs"),E57,)))</f>
        <v>GARSEE</v>
      </c>
      <c r="K56" s="383"/>
      <c r="L56" s="378"/>
      <c r="M56" s="388"/>
      <c r="N56" s="388"/>
      <c r="O56" s="388"/>
      <c r="P56" s="83"/>
      <c r="Q56" s="84"/>
      <c r="R56" s="47"/>
    </row>
    <row r="57" spans="1:18" s="48" customFormat="1" ht="9.6" customHeight="1">
      <c r="A57" s="380">
        <v>26</v>
      </c>
      <c r="B57" s="39">
        <f>IF($D57="","",VLOOKUP($D57,'[2]Men  Si Qual Draw Prep'!$A$7:$P$38,15))</f>
        <v>0</v>
      </c>
      <c r="C57" s="39">
        <f>IF($D57="","",VLOOKUP($D57,'[2]Men  Si Qual Draw Prep'!$A$7:$P$38,16))</f>
        <v>0</v>
      </c>
      <c r="D57" s="40">
        <v>19</v>
      </c>
      <c r="E57" s="39" t="str">
        <f>UPPER(IF($D57="","",VLOOKUP($D57,'[2]Men  Si Qual Draw Prep'!$A$7:$P$38,2)))</f>
        <v>BYE</v>
      </c>
      <c r="F57" s="39">
        <f>IF($D57="","",VLOOKUP($D57,'[2]Men  Si Qual Draw Prep'!$A$7:$P$38,3))</f>
        <v>0</v>
      </c>
      <c r="G57" s="39"/>
      <c r="H57" s="39">
        <f>IF($D57="","",VLOOKUP($D57,'[2]Men  Si Qual Draw Prep'!$A$7:$P$38,4))</f>
        <v>0</v>
      </c>
      <c r="I57" s="384"/>
      <c r="J57" s="378"/>
      <c r="K57" s="385"/>
      <c r="L57" s="378"/>
      <c r="M57" s="388"/>
      <c r="N57" s="388"/>
      <c r="O57" s="388"/>
      <c r="P57" s="83"/>
      <c r="Q57" s="84"/>
      <c r="R57" s="47"/>
    </row>
    <row r="58" spans="1:18" s="48" customFormat="1" ht="9.6" customHeight="1">
      <c r="A58" s="380"/>
      <c r="B58" s="51"/>
      <c r="C58" s="51"/>
      <c r="D58" s="68"/>
      <c r="E58" s="378"/>
      <c r="F58" s="378"/>
      <c r="G58" s="381"/>
      <c r="H58" s="378"/>
      <c r="I58" s="386"/>
      <c r="J58" s="58" t="s">
        <v>16</v>
      </c>
      <c r="K58" s="59" t="s">
        <v>159</v>
      </c>
      <c r="L58" s="383" t="str">
        <f>UPPER(IF(OR(K58="a",K58="as"),J56,IF(OR(K58="b",K58="bs"),J60,)))</f>
        <v>GARSEE</v>
      </c>
      <c r="M58" s="387"/>
      <c r="N58" s="388"/>
      <c r="O58" s="388"/>
      <c r="P58" s="83"/>
      <c r="Q58" s="84"/>
      <c r="R58" s="47"/>
    </row>
    <row r="59" spans="1:18" s="48" customFormat="1" ht="9.6" customHeight="1">
      <c r="A59" s="380">
        <v>27</v>
      </c>
      <c r="B59" s="39">
        <f>IF($D59="","",VLOOKUP($D59,'[2]Men  Si Qual Draw Prep'!$A$7:$P$38,15))</f>
        <v>0</v>
      </c>
      <c r="C59" s="39">
        <f>IF($D59="","",VLOOKUP($D59,'[2]Men  Si Qual Draw Prep'!$A$7:$P$38,16))</f>
        <v>0</v>
      </c>
      <c r="D59" s="40">
        <v>15</v>
      </c>
      <c r="E59" s="39" t="str">
        <f>UPPER(IF($D59="","",VLOOKUP($D59,'[2]Men  Si Qual Draw Prep'!$A$7:$P$38,2)))</f>
        <v>WILKINSON</v>
      </c>
      <c r="F59" s="39" t="str">
        <f>IF($D59="","",VLOOKUP($D59,'[2]Men  Si Qual Draw Prep'!$A$7:$P$38,3))</f>
        <v>Rahsaan</v>
      </c>
      <c r="G59" s="39"/>
      <c r="H59" s="39">
        <f>IF($D59="","",VLOOKUP($D59,'[2]Men  Si Qual Draw Prep'!$A$7:$P$38,4))</f>
        <v>0</v>
      </c>
      <c r="I59" s="377"/>
      <c r="J59" s="378"/>
      <c r="K59" s="389"/>
      <c r="L59" s="378" t="s">
        <v>233</v>
      </c>
      <c r="M59" s="418"/>
      <c r="N59" s="388"/>
      <c r="O59" s="388"/>
      <c r="P59" s="83"/>
      <c r="Q59" s="84"/>
      <c r="R59" s="404"/>
    </row>
    <row r="60" spans="1:18" s="48" customFormat="1" ht="9.6" customHeight="1">
      <c r="A60" s="380"/>
      <c r="B60" s="51"/>
      <c r="C60" s="51"/>
      <c r="D60" s="68"/>
      <c r="E60" s="378"/>
      <c r="F60" s="378"/>
      <c r="G60" s="381"/>
      <c r="H60" s="58" t="s">
        <v>16</v>
      </c>
      <c r="I60" s="382" t="s">
        <v>153</v>
      </c>
      <c r="J60" s="383" t="str">
        <f>UPPER(IF(OR(I60="a",I60="as"),E59,IF(OR(I60="b",I60="bs"),E61,)))</f>
        <v>PEMBERTON</v>
      </c>
      <c r="K60" s="391"/>
      <c r="L60" s="378"/>
      <c r="M60" s="419"/>
      <c r="N60" s="388"/>
      <c r="O60" s="388"/>
      <c r="P60" s="83"/>
      <c r="Q60" s="84"/>
      <c r="R60" s="47"/>
    </row>
    <row r="61" spans="1:18" s="48" customFormat="1" ht="9.6" customHeight="1">
      <c r="A61" s="376">
        <v>28</v>
      </c>
      <c r="B61" s="39">
        <f>IF($D61="","",VLOOKUP($D61,'[2]Men  Si Qual Draw Prep'!$A$7:$P$38,15))</f>
        <v>0</v>
      </c>
      <c r="C61" s="39">
        <f>IF($D61="","",VLOOKUP($D61,'[2]Men  Si Qual Draw Prep'!$A$7:$P$38,16))</f>
        <v>0</v>
      </c>
      <c r="D61" s="40">
        <v>13</v>
      </c>
      <c r="E61" s="39" t="str">
        <f>UPPER(IF($D61="","",VLOOKUP($D61,'[2]Men  Si Qual Draw Prep'!$A$7:$P$38,2)))</f>
        <v>PEMBERTON</v>
      </c>
      <c r="F61" s="39" t="str">
        <f>IF($D61="","",VLOOKUP($D61,'[2]Men  Si Qual Draw Prep'!$A$7:$P$38,3))</f>
        <v>Michael</v>
      </c>
      <c r="G61" s="39"/>
      <c r="H61" s="41">
        <f>IF($D61="","",VLOOKUP($D61,'[2]Men  Si Qual Draw Prep'!$A$7:$P$38,4))</f>
        <v>0</v>
      </c>
      <c r="I61" s="392"/>
      <c r="J61" s="378" t="s">
        <v>92</v>
      </c>
      <c r="K61" s="378"/>
      <c r="L61" s="378"/>
      <c r="M61" s="419"/>
      <c r="N61" s="388"/>
      <c r="O61" s="388"/>
      <c r="P61" s="83"/>
      <c r="Q61" s="84"/>
      <c r="R61" s="47"/>
    </row>
    <row r="62" spans="1:18" s="48" customFormat="1" ht="9.6" customHeight="1">
      <c r="A62" s="380"/>
      <c r="B62" s="51"/>
      <c r="C62" s="51"/>
      <c r="D62" s="68"/>
      <c r="E62" s="378"/>
      <c r="F62" s="378"/>
      <c r="G62" s="381"/>
      <c r="H62" s="393"/>
      <c r="I62" s="386"/>
      <c r="J62" s="378"/>
      <c r="K62" s="378"/>
      <c r="L62" s="378"/>
      <c r="M62" s="419"/>
      <c r="N62" s="420" t="str">
        <f>UPPER(IF(OR(M62="a",M62="as"),L58,IF(OR(M62="b",M62="bs"),L66,)))</f>
        <v/>
      </c>
      <c r="O62" s="419"/>
      <c r="P62" s="83"/>
      <c r="Q62" s="84"/>
      <c r="R62" s="47"/>
    </row>
    <row r="63" spans="1:18" s="48" customFormat="1" ht="9.6" customHeight="1">
      <c r="A63" s="376">
        <v>29</v>
      </c>
      <c r="B63" s="39">
        <f>IF($D63="","",VLOOKUP($D63,'[2]Men  Si Qual Draw Prep'!$A$7:$P$38,15))</f>
        <v>0</v>
      </c>
      <c r="C63" s="39">
        <f>IF($D63="","",VLOOKUP($D63,'[2]Men  Si Qual Draw Prep'!$A$7:$P$38,16))</f>
        <v>0</v>
      </c>
      <c r="D63" s="40">
        <v>8</v>
      </c>
      <c r="E63" s="41" t="str">
        <f>UPPER(IF($D63="","",VLOOKUP($D63,'[2]Men  Si Qual Draw Prep'!$A$7:$P$38,2)))</f>
        <v>YOUSEFF</v>
      </c>
      <c r="F63" s="41" t="str">
        <f>IF($D63="","",VLOOKUP($D63,'[2]Men  Si Qual Draw Prep'!$A$7:$P$38,3))</f>
        <v>Farid</v>
      </c>
      <c r="G63" s="41"/>
      <c r="H63" s="41">
        <f>IF($D63="","",VLOOKUP($D63,'[2]Men  Si Qual Draw Prep'!$A$7:$P$38,4))</f>
        <v>0</v>
      </c>
      <c r="I63" s="394"/>
      <c r="J63" s="378"/>
      <c r="K63" s="378"/>
      <c r="L63" s="378"/>
      <c r="M63" s="419"/>
      <c r="N63" s="378"/>
      <c r="O63" s="388"/>
      <c r="P63" s="83"/>
      <c r="Q63" s="84"/>
      <c r="R63" s="47"/>
    </row>
    <row r="64" spans="1:18" s="48" customFormat="1" ht="9.6" customHeight="1">
      <c r="A64" s="380"/>
      <c r="B64" s="51"/>
      <c r="C64" s="51"/>
      <c r="D64" s="68"/>
      <c r="E64" s="378"/>
      <c r="F64" s="378"/>
      <c r="G64" s="381"/>
      <c r="H64" s="58" t="s">
        <v>16</v>
      </c>
      <c r="I64" s="382" t="s">
        <v>17</v>
      </c>
      <c r="J64" s="383" t="str">
        <f>UPPER(IF(OR(I64="a",I64="as"),E63,IF(OR(I64="b",I64="bs"),E65,)))</f>
        <v>YOUSEFF</v>
      </c>
      <c r="K64" s="383"/>
      <c r="L64" s="378"/>
      <c r="M64" s="419"/>
      <c r="N64" s="388"/>
      <c r="O64" s="388"/>
      <c r="P64" s="83"/>
      <c r="Q64" s="84"/>
      <c r="R64" s="47"/>
    </row>
    <row r="65" spans="1:18" s="48" customFormat="1" ht="9.6" customHeight="1">
      <c r="A65" s="380">
        <v>30</v>
      </c>
      <c r="B65" s="39">
        <f>IF($D65="","",VLOOKUP($D65,'[2]Men  Si Qual Draw Prep'!$A$7:$P$38,15))</f>
        <v>0</v>
      </c>
      <c r="C65" s="39">
        <f>IF($D65="","",VLOOKUP($D65,'[2]Men  Si Qual Draw Prep'!$A$7:$P$38,16))</f>
        <v>0</v>
      </c>
      <c r="D65" s="40">
        <v>19</v>
      </c>
      <c r="E65" s="39" t="str">
        <f>UPPER(IF($D65="","",VLOOKUP($D65,'[2]Men  Si Qual Draw Prep'!$A$7:$P$38,2)))</f>
        <v>BYE</v>
      </c>
      <c r="F65" s="39">
        <f>IF($D65="","",VLOOKUP($D65,'[2]Men  Si Qual Draw Prep'!$A$7:$P$38,3))</f>
        <v>0</v>
      </c>
      <c r="G65" s="39"/>
      <c r="H65" s="39">
        <f>IF($D65="","",VLOOKUP($D65,'[2]Men  Si Qual Draw Prep'!$A$7:$P$38,4))</f>
        <v>0</v>
      </c>
      <c r="I65" s="384"/>
      <c r="J65" s="378"/>
      <c r="K65" s="385"/>
      <c r="L65" s="378"/>
      <c r="M65" s="419"/>
      <c r="N65" s="388"/>
      <c r="O65" s="388"/>
      <c r="P65" s="83"/>
      <c r="Q65" s="84"/>
      <c r="R65" s="47"/>
    </row>
    <row r="66" spans="1:18" s="48" customFormat="1" ht="9.6" customHeight="1">
      <c r="A66" s="380"/>
      <c r="B66" s="51"/>
      <c r="C66" s="51"/>
      <c r="D66" s="68"/>
      <c r="E66" s="378"/>
      <c r="F66" s="378"/>
      <c r="G66" s="381"/>
      <c r="H66" s="378"/>
      <c r="I66" s="386"/>
      <c r="J66" s="58" t="s">
        <v>16</v>
      </c>
      <c r="K66" s="59" t="s">
        <v>159</v>
      </c>
      <c r="L66" s="383" t="str">
        <f>UPPER(IF(OR(K66="a",K66="as"),J64,IF(OR(K66="b",K66="bs"),J68,)))</f>
        <v>YOUSEFF</v>
      </c>
      <c r="M66" s="387"/>
      <c r="N66" s="388"/>
      <c r="O66" s="388"/>
      <c r="P66" s="83"/>
      <c r="Q66" s="84"/>
      <c r="R66" s="47"/>
    </row>
    <row r="67" spans="1:18" s="48" customFormat="1" ht="9.6" customHeight="1">
      <c r="A67" s="380">
        <v>31</v>
      </c>
      <c r="B67" s="39">
        <f>IF($D67="","",VLOOKUP($D67,'[2]Men  Si Qual Draw Prep'!$A$7:$P$38,15))</f>
        <v>0</v>
      </c>
      <c r="C67" s="39">
        <f>IF($D67="","",VLOOKUP($D67,'[2]Men  Si Qual Draw Prep'!$A$7:$P$38,16))</f>
        <v>0</v>
      </c>
      <c r="D67" s="40">
        <v>19</v>
      </c>
      <c r="E67" s="39" t="str">
        <f>UPPER(IF($D67="","",VLOOKUP($D67,'[2]Men  Si Qual Draw Prep'!$A$7:$P$38,2)))</f>
        <v>BYE</v>
      </c>
      <c r="F67" s="39">
        <f>IF($D67="","",VLOOKUP($D67,'[2]Men  Si Qual Draw Prep'!$A$7:$P$38,3))</f>
        <v>0</v>
      </c>
      <c r="G67" s="39"/>
      <c r="H67" s="39">
        <f>IF($D67="","",VLOOKUP($D67,'[2]Men  Si Qual Draw Prep'!$A$7:$P$38,4))</f>
        <v>0</v>
      </c>
      <c r="I67" s="377"/>
      <c r="J67" s="378"/>
      <c r="K67" s="389"/>
      <c r="L67" s="378" t="s">
        <v>234</v>
      </c>
      <c r="M67" s="388"/>
      <c r="N67" s="388"/>
      <c r="O67" s="388"/>
      <c r="P67" s="83"/>
      <c r="Q67" s="84"/>
      <c r="R67" s="47"/>
    </row>
    <row r="68" spans="1:18" s="48" customFormat="1" ht="9.6" customHeight="1">
      <c r="A68" s="380"/>
      <c r="B68" s="51"/>
      <c r="C68" s="51"/>
      <c r="D68" s="51"/>
      <c r="E68" s="378"/>
      <c r="F68" s="378"/>
      <c r="G68" s="381"/>
      <c r="H68" s="58" t="s">
        <v>16</v>
      </c>
      <c r="I68" s="382" t="s">
        <v>19</v>
      </c>
      <c r="J68" s="383" t="str">
        <f>UPPER(IF(OR(I68="a",I68="as"),E67,IF(OR(I68="b",I68="bs"),E69,)))</f>
        <v>SIMON</v>
      </c>
      <c r="K68" s="391"/>
      <c r="L68" s="378"/>
      <c r="M68" s="388"/>
      <c r="N68" s="388"/>
      <c r="O68" s="388"/>
      <c r="P68" s="83"/>
      <c r="Q68" s="84"/>
      <c r="R68" s="47"/>
    </row>
    <row r="69" spans="1:18" s="48" customFormat="1" ht="9.6" customHeight="1">
      <c r="A69" s="376">
        <v>32</v>
      </c>
      <c r="B69" s="39">
        <f>IF($D69="","",VLOOKUP($D69,'[2]Men  Si Qual Draw Prep'!$A$7:$P$38,15))</f>
        <v>0</v>
      </c>
      <c r="C69" s="39">
        <f>IF($D69="","",VLOOKUP($D69,'[2]Men  Si Qual Draw Prep'!$A$7:$P$38,16))</f>
        <v>0</v>
      </c>
      <c r="D69" s="40">
        <v>10</v>
      </c>
      <c r="E69" s="39" t="str">
        <f>UPPER(IF($D69="","",VLOOKUP($D69,'[2]Men  Si Qual Draw Prep'!$A$7:$P$38,2)))</f>
        <v>SIMON</v>
      </c>
      <c r="F69" s="39" t="str">
        <f>IF($D69="","",VLOOKUP($D69,'[2]Men  Si Qual Draw Prep'!$A$7:$P$38,3))</f>
        <v>Everest</v>
      </c>
      <c r="G69" s="39"/>
      <c r="H69" s="41">
        <f>IF($D69="","",VLOOKUP($D69,'[2]Men  Si Qual Draw Prep'!$A$7:$P$38,4))</f>
        <v>0</v>
      </c>
      <c r="I69" s="392"/>
      <c r="J69" s="378"/>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24</v>
      </c>
      <c r="K71" s="96"/>
      <c r="L71" s="94" t="s">
        <v>25</v>
      </c>
      <c r="M71" s="97"/>
      <c r="N71" s="98" t="s">
        <v>26</v>
      </c>
      <c r="O71" s="98"/>
      <c r="P71" s="99"/>
      <c r="Q71" s="100"/>
    </row>
    <row r="72" spans="1:18" s="101" customFormat="1" ht="9" customHeight="1">
      <c r="A72" s="102" t="s">
        <v>27</v>
      </c>
      <c r="B72" s="103"/>
      <c r="C72" s="104"/>
      <c r="D72" s="105">
        <v>1</v>
      </c>
      <c r="E72" s="106" t="str">
        <f>IF(D72&gt;$Q$79,,UPPER(VLOOKUP(D72,'[2]Men  Si Qual Draw Prep'!$A$7:$R$134,2)))</f>
        <v>LAQUIS</v>
      </c>
      <c r="F72" s="410" t="s">
        <v>235</v>
      </c>
      <c r="G72" s="106">
        <f>IF(F72&gt;$Q$79,,UPPER(VLOOKUP(F72,'[2]Men  Si Qual Draw Prep'!$A$7:$R$134,2)))</f>
        <v>0</v>
      </c>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Qual Draw Prep'!$A$7:$R$134,2)))</f>
        <v>MUKERJI</v>
      </c>
      <c r="F73" s="410" t="s">
        <v>236</v>
      </c>
      <c r="G73" s="106">
        <f>IF(F73&gt;$Q$79,,UPPER(VLOOKUP(F73,'[2]Men  Si Qual Draw Prep'!$A$7:$R$134,2)))</f>
        <v>0</v>
      </c>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Qual Draw Prep'!$A$7:$R$134,2)))</f>
        <v>BRUCE</v>
      </c>
      <c r="F74" s="410" t="s">
        <v>237</v>
      </c>
      <c r="G74" s="106">
        <f>IF(F74&gt;$Q$79,,UPPER(VLOOKUP(F74,'[2]Men  Si Qual Draw Prep'!$A$7:$R$134,2)))</f>
        <v>0</v>
      </c>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Qual Draw Prep'!$A$7:$R$134,2)))</f>
        <v>RAMKISSON</v>
      </c>
      <c r="F75" s="410" t="s">
        <v>238</v>
      </c>
      <c r="G75" s="106">
        <f>IF(F75&gt;$Q$79,,UPPER(VLOOKUP(F75,'[2]Men  Si Qual Draw Prep'!$A$7:$R$134,2)))</f>
        <v>0</v>
      </c>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Qual Draw Prep'!$A$7:$R$134,2)))</f>
        <v>CHAN</v>
      </c>
      <c r="F76" s="410" t="s">
        <v>239</v>
      </c>
      <c r="G76" s="106">
        <f>IF(F76&gt;$Q$79,,UPPER(VLOOKUP(F76,'[2]Men  Si Qual Draw Prep'!$A$7:$R$134,2)))</f>
        <v>0</v>
      </c>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Qual Draw Prep'!$A$7:$R$134,2)))</f>
        <v>JEARY`</v>
      </c>
      <c r="F77" s="410" t="s">
        <v>240</v>
      </c>
      <c r="G77" s="106">
        <f>IF(F77&gt;$Q$79,,UPPER(VLOOKUP(F77,'[2]Men  Si Qual Draw Prep'!$A$7:$R$134,2)))</f>
        <v>0</v>
      </c>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Qual Draw Prep'!$A$7:$R$134,2)))</f>
        <v>GARSEE</v>
      </c>
      <c r="F78" s="410" t="s">
        <v>241</v>
      </c>
      <c r="G78" s="106">
        <f>IF(F78&gt;$Q$79,,UPPER(VLOOKUP(F78,'[2]Men  Si Qual Draw Prep'!$A$7:$R$134,2)))</f>
        <v>0</v>
      </c>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Qual Draw Prep'!$A$7:$R$134,2)))</f>
        <v>YOUSEFF</v>
      </c>
      <c r="F79" s="414" t="s">
        <v>242</v>
      </c>
      <c r="G79" s="129">
        <f>IF(F79&gt;$Q$79,,UPPER(VLOOKUP(F79,'[2]Men  Si Qual Draw Prep'!$A$7:$R$134,2)))</f>
        <v>0</v>
      </c>
      <c r="H79" s="415"/>
      <c r="I79" s="416" t="s">
        <v>51</v>
      </c>
      <c r="J79" s="115"/>
      <c r="K79" s="116"/>
      <c r="L79" s="115"/>
      <c r="M79" s="117"/>
      <c r="N79" s="115" t="str">
        <f>Q4</f>
        <v>Chester Dalrymple</v>
      </c>
      <c r="O79" s="116"/>
      <c r="P79" s="115"/>
      <c r="Q79" s="417">
        <f>MIN(8,'[2]Men  Si Qual Draw Prep'!R5)</f>
        <v>8</v>
      </c>
    </row>
  </sheetData>
  <mergeCells count="1">
    <mergeCell ref="A4:C4"/>
  </mergeCells>
  <conditionalFormatting sqref="G39 G41 G7 G9 G11 G13 G15 G17 G19 G23 G43 G45 G47 G49 G51 G53 G21 G25 G27 G29 G31 G33 G35 G37 G55 G57 G59 G61 G63 G65 G67 G69">
    <cfRule type="expression" dxfId="22" priority="1" stopIfTrue="1">
      <formula>AND($D7&lt;9,$C7&gt;0)</formula>
    </cfRule>
  </conditionalFormatting>
  <conditionalFormatting sqref="H8 H40 H16 H60 H20 H68 H24 H48 H64 H52 H32 H44 H36 H12 H56 H28 J18 J26 J34 J42 J50 J58 J66 J10">
    <cfRule type="expression" dxfId="21" priority="2" stopIfTrue="1">
      <formula>AND($N$1="CU",H8="Umpire")</formula>
    </cfRule>
    <cfRule type="expression" dxfId="20" priority="3" stopIfTrue="1">
      <formula>AND($N$1="CU",H8&lt;&gt;"Umpire",I8&lt;&gt;"")</formula>
    </cfRule>
    <cfRule type="expression" dxfId="19" priority="4" stopIfTrue="1">
      <formula>AND($N$1="CU",H8&lt;&gt;"Umpire")</formula>
    </cfRule>
  </conditionalFormatting>
  <conditionalFormatting sqref="L10 L18 L26 J64 L42 L34 L58 L50 N14 J68 N30 N46 J8 J12 J16 J20 J24 J28 J32 J36 J40 J44 J48 J52 J56 J60 L66 N62">
    <cfRule type="expression" dxfId="18" priority="5" stopIfTrue="1">
      <formula>I8="as"</formula>
    </cfRule>
    <cfRule type="expression" dxfId="17" priority="6" stopIfTrue="1">
      <formula>I8="bs"</formula>
    </cfRule>
  </conditionalFormatting>
  <conditionalFormatting sqref="B7 B9 B11 B13 B15 B17 B19 B21 B23 B25 B27 B29 B31 B33 B35 B37 B39 B41 B43 B45 B47 B49 B51 B53 B55 B57 B59 B61 B63 B65 B67 B69">
    <cfRule type="cellIs" dxfId="16" priority="7" stopIfTrue="1" operator="equal">
      <formula>"QA"</formula>
    </cfRule>
    <cfRule type="cellIs" dxfId="15" priority="8" stopIfTrue="1" operator="equal">
      <formula>"DA"</formula>
    </cfRule>
  </conditionalFormatting>
  <conditionalFormatting sqref="I8 I12 I16 I20 I24 I28 I32 I36 I40 I44 I48 I52 I56 I60 I64 I68 K66 K58 K50 K42 K34 K26 K18 K10 Q79">
    <cfRule type="expression" dxfId="14" priority="9" stopIfTrue="1">
      <formula>$N$1="CU"</formula>
    </cfRule>
  </conditionalFormatting>
  <conditionalFormatting sqref="D7 D9 D11 D13 D15 D17 D19 D21 D23 D25 D27 D29 D31 D33 D35 D37 D39 D41 D43 D45 D47 D49 D51 D53 D55 D57 D59 D61 D63 D65 D67 D69">
    <cfRule type="expression" dxfId="13" priority="10" stopIfTrue="1">
      <formula>$D7&lt;9</formula>
    </cfRule>
  </conditionalFormatting>
  <printOptions horizontalCentered="1"/>
  <pageMargins left="0.35" right="0.35" top="0.39" bottom="0.39" header="0" footer="0"/>
  <pageSetup paperSize="9" orientation="portrait"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opLeftCell="A5" zoomScale="115" zoomScaleNormal="115" workbookViewId="0">
      <selection activeCell="L38" sqref="L38"/>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8" t="s">
        <v>211</v>
      </c>
      <c r="K1" s="359"/>
      <c r="L1" s="360"/>
      <c r="M1" s="357"/>
      <c r="N1" s="357" t="s">
        <v>41</v>
      </c>
      <c r="O1" s="357"/>
      <c r="P1" s="356"/>
      <c r="Q1" s="357"/>
    </row>
    <row r="2" spans="1:20" s="9" customFormat="1" ht="15.75">
      <c r="A2" s="7" t="str">
        <f>'[2]Week SetUp'!$A$8</f>
        <v>NATIONALS  OPEN</v>
      </c>
      <c r="B2" s="7"/>
      <c r="C2" s="7"/>
      <c r="D2" s="7"/>
      <c r="E2" s="7"/>
      <c r="F2" s="8"/>
      <c r="G2" s="361"/>
      <c r="H2" s="361"/>
      <c r="I2" s="362"/>
      <c r="J2" s="358" t="s">
        <v>212</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24">
        <f>'[2]Week SetUp'!$A$10</f>
        <v>42522</v>
      </c>
      <c r="B4" s="424"/>
      <c r="C4" s="424"/>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213</v>
      </c>
      <c r="M5" s="369"/>
      <c r="N5" s="367" t="s">
        <v>13</v>
      </c>
      <c r="O5" s="369"/>
      <c r="P5" s="367" t="s">
        <v>14</v>
      </c>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Main Draw Prep'!$A$7:$P$38,15))</f>
        <v>0</v>
      </c>
      <c r="C7" s="39">
        <f>IF($D7="","",VLOOKUP($D7,'[2]Men  Si Main Draw Prep'!$A$7:$P$38,16))</f>
        <v>0</v>
      </c>
      <c r="D7" s="40">
        <v>1</v>
      </c>
      <c r="E7" s="41" t="str">
        <f>UPPER(IF($D7="","",VLOOKUP($D7,'[2]Men  Si Main Draw Prep'!$A$7:$P$38,2)))</f>
        <v>DUKE</v>
      </c>
      <c r="F7" s="41" t="str">
        <f>IF($D7="","",VLOOKUP($D7,'[2]Men  Si Main Draw Prep'!$A$7:$P$38,3))</f>
        <v>Akiel</v>
      </c>
      <c r="G7" s="41"/>
      <c r="H7" s="41">
        <f>IF($D7="","",VLOOKUP($D7,'[2]Men  Si Main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DUKE</v>
      </c>
      <c r="K8" s="383"/>
      <c r="L8" s="378"/>
      <c r="M8" s="378"/>
      <c r="N8" s="379"/>
      <c r="O8" s="46"/>
      <c r="P8" s="83"/>
      <c r="Q8" s="84"/>
      <c r="R8" s="47"/>
      <c r="T8" s="54" t="str">
        <f>'[2]SetUp Officials'!P22</f>
        <v>R SORRILO</v>
      </c>
    </row>
    <row r="9" spans="1:20" s="48" customFormat="1" ht="9.6" customHeight="1">
      <c r="A9" s="380">
        <v>2</v>
      </c>
      <c r="B9" s="39">
        <f>IF($D9="","",VLOOKUP($D9,'[2]Men  Si Main Draw Prep'!$A$7:$P$38,15))</f>
        <v>0</v>
      </c>
      <c r="C9" s="39" t="s">
        <v>214</v>
      </c>
      <c r="D9" s="40">
        <v>27</v>
      </c>
      <c r="E9" s="39" t="str">
        <f>UPPER(IF($D9="","",VLOOKUP($D9,'[2]Men  Si Main Draw Prep'!$A$7:$P$38,2)))</f>
        <v>MUKERJI</v>
      </c>
      <c r="F9" s="39" t="str">
        <f>IF($D9="","",VLOOKUP($D9,'[2]Men  Si Main Draw Prep'!$A$7:$P$38,3))</f>
        <v>Jordan</v>
      </c>
      <c r="G9" s="39"/>
      <c r="H9" s="39">
        <f>IF($D9="","",VLOOKUP($D9,'[2]Men  Si Main Draw Prep'!$A$7:$P$38,4))</f>
        <v>0</v>
      </c>
      <c r="I9" s="384"/>
      <c r="J9" s="378" t="s">
        <v>133</v>
      </c>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c r="L10" s="383" t="str">
        <f>UPPER(IF(OR(K10="a",K10="as"),J8,IF(OR(K10="b",K10="bs"),J12,)))</f>
        <v/>
      </c>
      <c r="M10" s="387"/>
      <c r="N10" s="388"/>
      <c r="O10" s="388"/>
      <c r="P10" s="83"/>
      <c r="Q10" s="84"/>
      <c r="R10" s="47"/>
      <c r="T10" s="54" t="str">
        <f>'[2]SetUp Officials'!P24</f>
        <v>V CHARLES</v>
      </c>
    </row>
    <row r="11" spans="1:20" s="48" customFormat="1" ht="9.6" customHeight="1">
      <c r="A11" s="380">
        <v>3</v>
      </c>
      <c r="B11" s="39">
        <f>IF($D11="","",VLOOKUP($D11,'[2]Men  Si Main Draw Prep'!$A$7:$P$38,15))</f>
        <v>0</v>
      </c>
      <c r="C11" s="39">
        <f>IF($D11="","",VLOOKUP($D11,'[2]Men  Si Main Draw Prep'!$A$7:$P$38,16))</f>
        <v>0</v>
      </c>
      <c r="D11" s="40">
        <v>22</v>
      </c>
      <c r="E11" s="39" t="str">
        <f>UPPER(IF($D11="","",VLOOKUP($D11,'[2]Men  Si Main Draw Prep'!$A$7:$P$38,2)))</f>
        <v>GREGOIRE</v>
      </c>
      <c r="F11" s="39" t="str">
        <f>IF($D11="","",VLOOKUP($D11,'[2]Men  Si Main Draw Prep'!$A$7:$P$38,3))</f>
        <v>Brandon</v>
      </c>
      <c r="G11" s="39"/>
      <c r="H11" s="39">
        <f>IF($D11="","",VLOOKUP($D11,'[2]Men  Si Main Draw Prep'!$A$7:$P$38,4))</f>
        <v>0</v>
      </c>
      <c r="I11" s="377"/>
      <c r="J11" s="378"/>
      <c r="K11" s="389"/>
      <c r="L11" s="378"/>
      <c r="M11" s="390"/>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GREGOIRE</v>
      </c>
      <c r="K12" s="391"/>
      <c r="L12" s="378"/>
      <c r="M12" s="390"/>
      <c r="N12" s="388"/>
      <c r="O12" s="388"/>
      <c r="P12" s="83"/>
      <c r="Q12" s="84"/>
      <c r="R12" s="47"/>
      <c r="T12" s="54" t="str">
        <f>'[2]SetUp Officials'!P26</f>
        <v>T MC ALLISTER</v>
      </c>
    </row>
    <row r="13" spans="1:20" s="48" customFormat="1" ht="9.6" customHeight="1">
      <c r="A13" s="380">
        <v>4</v>
      </c>
      <c r="B13" s="39">
        <f>IF($D13="","",VLOOKUP($D13,'[2]Men  Si Main Draw Prep'!$A$7:$P$38,15))</f>
        <v>0</v>
      </c>
      <c r="C13" s="39">
        <f>IF($D13="","",VLOOKUP($D13,'[2]Men  Si Main Draw Prep'!$A$7:$P$38,16))</f>
        <v>0</v>
      </c>
      <c r="D13" s="40">
        <v>14</v>
      </c>
      <c r="E13" s="39" t="str">
        <f>UPPER(IF($D13="","",VLOOKUP($D13,'[2]Men  Si Main Draw Prep'!$A$7:$P$38,2)))</f>
        <v>ROBINSON</v>
      </c>
      <c r="F13" s="39" t="str">
        <f>IF($D13="","",VLOOKUP($D13,'[2]Men  Si Main Draw Prep'!$A$7:$P$38,3))</f>
        <v>Ronald</v>
      </c>
      <c r="G13" s="39"/>
      <c r="H13" s="39">
        <f>IF($D13="","",VLOOKUP($D13,'[2]Men  Si Main Draw Prep'!$A$7:$P$38,4))</f>
        <v>0</v>
      </c>
      <c r="I13" s="392"/>
      <c r="J13" s="378" t="s">
        <v>215</v>
      </c>
      <c r="K13" s="378"/>
      <c r="L13" s="378"/>
      <c r="M13" s="390"/>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58" t="s">
        <v>16</v>
      </c>
      <c r="M14" s="59"/>
      <c r="N14" s="383" t="str">
        <f>UPPER(IF(OR(M14="a",M14="as"),L10,IF(OR(M14="b",M14="bs"),L18,)))</f>
        <v/>
      </c>
      <c r="O14" s="387"/>
      <c r="P14" s="83"/>
      <c r="Q14" s="84"/>
      <c r="R14" s="47"/>
      <c r="T14" s="54" t="str">
        <f>'[2]SetUp Officials'!P28</f>
        <v>R GIBBS</v>
      </c>
    </row>
    <row r="15" spans="1:20" s="48" customFormat="1" ht="9.6" customHeight="1">
      <c r="A15" s="380">
        <v>5</v>
      </c>
      <c r="B15" s="39">
        <f>IF($D15="","",VLOOKUP($D15,'[2]Men  Si Main Draw Prep'!$A$7:$P$38,15))</f>
        <v>0</v>
      </c>
      <c r="C15" s="39">
        <f>IF($D15="","",VLOOKUP($D15,'[2]Men  Si Main Draw Prep'!$A$7:$P$38,16))</f>
        <v>0</v>
      </c>
      <c r="D15" s="40">
        <v>17</v>
      </c>
      <c r="E15" s="39" t="str">
        <f>UPPER(IF($D15="","",VLOOKUP($D15,'[2]Men  Si Main Draw Prep'!$A$7:$P$38,2)))</f>
        <v>ANDREWS</v>
      </c>
      <c r="F15" s="39" t="str">
        <f>IF($D15="","",VLOOKUP($D15,'[2]Men  Si Main Draw Prep'!$A$7:$P$38,3))</f>
        <v>Che</v>
      </c>
      <c r="G15" s="39"/>
      <c r="H15" s="39">
        <f>IF($D15="","",VLOOKUP($D15,'[2]Men  Si Main Draw Prep'!$A$7:$P$38,4))</f>
        <v>0</v>
      </c>
      <c r="I15" s="394"/>
      <c r="J15" s="378"/>
      <c r="K15" s="378"/>
      <c r="L15" s="378"/>
      <c r="M15" s="390"/>
      <c r="N15" s="378"/>
      <c r="O15" s="395"/>
      <c r="P15" s="379"/>
      <c r="Q15" s="46"/>
      <c r="R15" s="47"/>
      <c r="T15" s="54" t="str">
        <f>'[2]SetUp Officials'!P29</f>
        <v/>
      </c>
    </row>
    <row r="16" spans="1:20" s="48" customFormat="1" ht="9.6" customHeight="1" thickBot="1">
      <c r="A16" s="380"/>
      <c r="B16" s="51"/>
      <c r="C16" s="51"/>
      <c r="D16" s="68"/>
      <c r="E16" s="378"/>
      <c r="F16" s="378"/>
      <c r="G16" s="381"/>
      <c r="H16" s="58" t="s">
        <v>16</v>
      </c>
      <c r="I16" s="382" t="s">
        <v>153</v>
      </c>
      <c r="J16" s="383" t="str">
        <f>UPPER(IF(OR(I16="a",I16="as"),E15,IF(OR(I16="b",I16="bs"),E17,)))</f>
        <v>WEST</v>
      </c>
      <c r="K16" s="383"/>
      <c r="L16" s="378"/>
      <c r="M16" s="390"/>
      <c r="N16" s="379"/>
      <c r="O16" s="395"/>
      <c r="P16" s="379"/>
      <c r="Q16" s="46"/>
      <c r="R16" s="47"/>
      <c r="T16" s="70" t="str">
        <f>'[2]SetUp Officials'!P30</f>
        <v>None</v>
      </c>
    </row>
    <row r="17" spans="1:18" s="48" customFormat="1" ht="9.6" customHeight="1">
      <c r="A17" s="380">
        <v>6</v>
      </c>
      <c r="B17" s="39">
        <f>IF($D17="","",VLOOKUP($D17,'[2]Men  Si Main Draw Prep'!$A$7:$P$38,15))</f>
        <v>0</v>
      </c>
      <c r="C17" s="39">
        <f>IF($D17="","",VLOOKUP($D17,'[2]Men  Si Main Draw Prep'!$A$7:$P$38,16))</f>
        <v>0</v>
      </c>
      <c r="D17" s="40">
        <v>23</v>
      </c>
      <c r="E17" s="39" t="str">
        <f>UPPER(IF($D17="","",VLOOKUP($D17,'[2]Men  Si Main Draw Prep'!$A$7:$P$38,2)))</f>
        <v>WEST</v>
      </c>
      <c r="F17" s="39" t="str">
        <f>IF($D17="","",VLOOKUP($D17,'[2]Men  Si Main Draw Prep'!$A$7:$P$38,3))</f>
        <v>Samuel</v>
      </c>
      <c r="G17" s="39"/>
      <c r="H17" s="39">
        <f>IF($D17="","",VLOOKUP($D17,'[2]Men  Si Main Draw Prep'!$A$7:$P$38,4))</f>
        <v>0</v>
      </c>
      <c r="I17" s="384"/>
      <c r="J17" s="381" t="s">
        <v>216</v>
      </c>
      <c r="K17" s="385"/>
      <c r="L17" s="378"/>
      <c r="M17" s="390"/>
      <c r="N17" s="379"/>
      <c r="O17" s="395"/>
      <c r="P17" s="379"/>
      <c r="Q17" s="46"/>
      <c r="R17" s="47"/>
    </row>
    <row r="18" spans="1:18" s="48" customFormat="1" ht="9.6" customHeight="1">
      <c r="A18" s="380"/>
      <c r="B18" s="51"/>
      <c r="C18" s="51"/>
      <c r="D18" s="68"/>
      <c r="E18" s="378"/>
      <c r="F18" s="378"/>
      <c r="G18" s="381"/>
      <c r="H18" s="378"/>
      <c r="I18" s="386"/>
      <c r="J18" s="58" t="s">
        <v>16</v>
      </c>
      <c r="K18" s="59"/>
      <c r="L18" s="383" t="str">
        <f>UPPER(IF(OR(K18="a",K18="as"),J16,IF(OR(K18="b",K18="bs"),J20,)))</f>
        <v/>
      </c>
      <c r="M18" s="396"/>
      <c r="N18" s="379"/>
      <c r="O18" s="395"/>
      <c r="P18" s="379"/>
      <c r="Q18" s="46"/>
      <c r="R18" s="47"/>
    </row>
    <row r="19" spans="1:18" s="48" customFormat="1" ht="9.6" customHeight="1">
      <c r="A19" s="380">
        <v>7</v>
      </c>
      <c r="B19" s="39">
        <f>IF($D19="","",VLOOKUP($D19,'[2]Men  Si Main Draw Prep'!$A$7:$P$38,15))</f>
        <v>0</v>
      </c>
      <c r="C19" s="39" t="s">
        <v>214</v>
      </c>
      <c r="D19" s="40">
        <v>29</v>
      </c>
      <c r="E19" s="39" t="str">
        <f>UPPER(IF($D19="","",VLOOKUP($D19,'[2]Men  Si Main Draw Prep'!$A$7:$P$38,2)))</f>
        <v>RAMKISSOON</v>
      </c>
      <c r="F19" s="39" t="str">
        <f>IF($D19="","",VLOOKUP($D19,'[2]Men  Si Main Draw Prep'!$A$7:$P$38,3))</f>
        <v>Adam</v>
      </c>
      <c r="G19" s="39"/>
      <c r="H19" s="39">
        <f>IF($D19="","",VLOOKUP($D19,'[2]Men  Si Main Draw Prep'!$A$7:$P$38,4))</f>
        <v>0</v>
      </c>
      <c r="I19" s="377"/>
      <c r="J19" s="378"/>
      <c r="K19" s="389"/>
      <c r="L19" s="378"/>
      <c r="M19" s="388"/>
      <c r="N19" s="379"/>
      <c r="O19" s="395"/>
      <c r="P19" s="379"/>
      <c r="Q19" s="46"/>
      <c r="R19" s="47"/>
    </row>
    <row r="20" spans="1:18" s="48" customFormat="1" ht="9.6" customHeight="1">
      <c r="A20" s="380"/>
      <c r="B20" s="51"/>
      <c r="C20" s="51"/>
      <c r="D20" s="51"/>
      <c r="E20" s="378"/>
      <c r="F20" s="378"/>
      <c r="G20" s="381"/>
      <c r="H20" s="58" t="s">
        <v>16</v>
      </c>
      <c r="I20" s="382" t="s">
        <v>155</v>
      </c>
      <c r="J20" s="383" t="str">
        <f>UPPER(IF(OR(I20="a",I20="as"),E19,IF(OR(I20="b",I20="bs"),E21,)))</f>
        <v>MOHAMMED</v>
      </c>
      <c r="K20" s="391"/>
      <c r="L20" s="378"/>
      <c r="M20" s="388"/>
      <c r="N20" s="379"/>
      <c r="O20" s="395"/>
      <c r="P20" s="379"/>
      <c r="Q20" s="46"/>
      <c r="R20" s="47"/>
    </row>
    <row r="21" spans="1:18" s="48" customFormat="1" ht="9.6" customHeight="1">
      <c r="A21" s="376">
        <v>8</v>
      </c>
      <c r="B21" s="39">
        <f>IF($D21="","",VLOOKUP($D21,'[2]Men  Si Main Draw Prep'!$A$7:$P$38,15))</f>
        <v>0</v>
      </c>
      <c r="C21" s="39">
        <f>IF($D21="","",VLOOKUP($D21,'[2]Men  Si Main Draw Prep'!$A$7:$P$38,16))</f>
        <v>0</v>
      </c>
      <c r="D21" s="40">
        <v>5</v>
      </c>
      <c r="E21" s="41" t="str">
        <f>UPPER(IF($D21="","",VLOOKUP($D21,'[2]Men  Si Main Draw Prep'!$A$7:$P$38,2)))</f>
        <v>MOHAMMED</v>
      </c>
      <c r="F21" s="41" t="str">
        <f>IF($D21="","",VLOOKUP($D21,'[2]Men  Si Main Draw Prep'!$A$7:$P$38,3))</f>
        <v>Nabeel</v>
      </c>
      <c r="G21" s="41"/>
      <c r="H21" s="41">
        <f>IF($D21="","",VLOOKUP($D21,'[2]Men  Si Main Draw Prep'!$A$7:$P$38,4))</f>
        <v>0</v>
      </c>
      <c r="I21" s="392"/>
      <c r="J21" s="378" t="s">
        <v>217</v>
      </c>
      <c r="K21" s="378"/>
      <c r="L21" s="378"/>
      <c r="M21" s="388"/>
      <c r="N21" s="379"/>
      <c r="O21" s="395"/>
      <c r="P21" s="379"/>
      <c r="Q21" s="46"/>
      <c r="R21" s="47"/>
    </row>
    <row r="22" spans="1:18" s="48" customFormat="1" ht="9.6" customHeight="1">
      <c r="A22" s="380"/>
      <c r="B22" s="51"/>
      <c r="C22" s="51"/>
      <c r="D22" s="51"/>
      <c r="E22" s="393"/>
      <c r="F22" s="393"/>
      <c r="G22" s="397"/>
      <c r="H22" s="393"/>
      <c r="I22" s="386"/>
      <c r="J22" s="378"/>
      <c r="K22" s="378"/>
      <c r="L22" s="378"/>
      <c r="M22" s="388"/>
      <c r="N22" s="58" t="s">
        <v>16</v>
      </c>
      <c r="O22" s="59"/>
      <c r="P22" s="383" t="str">
        <f>UPPER(IF(OR(O22="a",O22="as"),N14,IF(OR(O22="b",O22="bs"),N30,)))</f>
        <v/>
      </c>
      <c r="Q22" s="398"/>
      <c r="R22" s="47"/>
    </row>
    <row r="23" spans="1:18" s="48" customFormat="1" ht="9.6" customHeight="1">
      <c r="A23" s="376">
        <v>9</v>
      </c>
      <c r="B23" s="39">
        <f>IF($D23="","",VLOOKUP($D23,'[2]Men  Si Main Draw Prep'!$A$7:$P$38,15))</f>
        <v>0</v>
      </c>
      <c r="C23" s="39">
        <f>IF($D23="","",VLOOKUP($D23,'[2]Men  Si Main Draw Prep'!$A$7:$P$38,16))</f>
        <v>0</v>
      </c>
      <c r="D23" s="40">
        <v>4</v>
      </c>
      <c r="E23" s="41" t="str">
        <f>UPPER(IF($D23="","",VLOOKUP($D23,'[2]Men  Si Main Draw Prep'!$A$7:$P$38,2)))</f>
        <v>FONTENELLE</v>
      </c>
      <c r="F23" s="41" t="str">
        <f>IF($D23="","",VLOOKUP($D23,'[2]Men  Si Main Draw Prep'!$A$7:$P$38,3))</f>
        <v>Mc Colin</v>
      </c>
      <c r="G23" s="41"/>
      <c r="H23" s="41">
        <f>IF($D23="","",VLOOKUP($D23,'[2]Men  Si Main Draw Prep'!$A$7:$P$38,4))</f>
        <v>0</v>
      </c>
      <c r="I23" s="377"/>
      <c r="J23" s="378"/>
      <c r="K23" s="378"/>
      <c r="L23" s="378"/>
      <c r="M23" s="388"/>
      <c r="N23" s="379"/>
      <c r="O23" s="395"/>
      <c r="P23" s="378"/>
      <c r="Q23" s="395"/>
      <c r="R23" s="47"/>
    </row>
    <row r="24" spans="1:18" s="48" customFormat="1" ht="9.6" customHeight="1">
      <c r="A24" s="380"/>
      <c r="B24" s="51"/>
      <c r="C24" s="51"/>
      <c r="D24" s="51"/>
      <c r="E24" s="378"/>
      <c r="F24" s="378"/>
      <c r="G24" s="381"/>
      <c r="H24" s="58" t="s">
        <v>16</v>
      </c>
      <c r="I24" s="382" t="s">
        <v>159</v>
      </c>
      <c r="J24" s="383" t="str">
        <f>UPPER(IF(OR(I24="a",I24="as"),E23,IF(OR(I24="b",I24="bs"),E25,)))</f>
        <v>FONTENELLE</v>
      </c>
      <c r="K24" s="383"/>
      <c r="L24" s="378"/>
      <c r="M24" s="388"/>
      <c r="N24" s="379"/>
      <c r="O24" s="395"/>
      <c r="P24" s="379"/>
      <c r="Q24" s="395"/>
      <c r="R24" s="47"/>
    </row>
    <row r="25" spans="1:18" s="48" customFormat="1" ht="9.6" customHeight="1">
      <c r="A25" s="380">
        <v>10</v>
      </c>
      <c r="B25" s="39">
        <f>IF($D25="","",VLOOKUP($D25,'[2]Men  Si Main Draw Prep'!$A$7:$P$38,15))</f>
        <v>0</v>
      </c>
      <c r="C25" s="39">
        <f>IF($D25="","",VLOOKUP($D25,'[2]Men  Si Main Draw Prep'!$A$7:$P$38,16))</f>
        <v>0</v>
      </c>
      <c r="D25" s="40">
        <v>15</v>
      </c>
      <c r="E25" s="39" t="str">
        <f>UPPER(IF($D25="","",VLOOKUP($D25,'[2]Men  Si Main Draw Prep'!$A$7:$P$38,2)))</f>
        <v>HACKSHAW</v>
      </c>
      <c r="F25" s="39" t="str">
        <f>IF($D25="","",VLOOKUP($D25,'[2]Men  Si Main Draw Prep'!$A$7:$P$38,3))</f>
        <v>Ross</v>
      </c>
      <c r="G25" s="39"/>
      <c r="H25" s="39">
        <f>IF($D25="","",VLOOKUP($D25,'[2]Men  Si Main Draw Prep'!$A$7:$P$38,4))</f>
        <v>0</v>
      </c>
      <c r="I25" s="384"/>
      <c r="J25" s="378" t="s">
        <v>218</v>
      </c>
      <c r="K25" s="385"/>
      <c r="L25" s="378"/>
      <c r="M25" s="388"/>
      <c r="N25" s="379"/>
      <c r="O25" s="395"/>
      <c r="P25" s="379"/>
      <c r="Q25" s="395"/>
      <c r="R25" s="47"/>
    </row>
    <row r="26" spans="1:18" s="48" customFormat="1" ht="9.6" customHeight="1">
      <c r="A26" s="380"/>
      <c r="B26" s="51"/>
      <c r="C26" s="51"/>
      <c r="D26" s="68"/>
      <c r="E26" s="378"/>
      <c r="F26" s="378"/>
      <c r="G26" s="381"/>
      <c r="H26" s="378"/>
      <c r="I26" s="386"/>
      <c r="J26" s="58" t="s">
        <v>16</v>
      </c>
      <c r="K26" s="59"/>
      <c r="L26" s="383" t="str">
        <f>UPPER(IF(OR(K26="a",K26="as"),J24,IF(OR(K26="b",K26="bs"),J28,)))</f>
        <v/>
      </c>
      <c r="M26" s="387"/>
      <c r="N26" s="379"/>
      <c r="O26" s="395"/>
      <c r="P26" s="379"/>
      <c r="Q26" s="395"/>
      <c r="R26" s="47"/>
    </row>
    <row r="27" spans="1:18" s="48" customFormat="1" ht="9.6" customHeight="1">
      <c r="A27" s="380">
        <v>11</v>
      </c>
      <c r="B27" s="39">
        <f>IF($D27="","",VLOOKUP($D27,'[2]Men  Si Main Draw Prep'!$A$7:$P$38,15))</f>
        <v>0</v>
      </c>
      <c r="C27" s="39" t="s">
        <v>214</v>
      </c>
      <c r="D27" s="40">
        <v>32</v>
      </c>
      <c r="E27" s="39" t="str">
        <f>UPPER(IF($D27="","",VLOOKUP($D27,'[2]Men  Si Main Draw Prep'!$A$7:$P$38,2)))</f>
        <v>GARSEE</v>
      </c>
      <c r="F27" s="39" t="str">
        <f>IF($D27="","",VLOOKUP($D27,'[2]Men  Si Main Draw Prep'!$A$7:$P$38,3))</f>
        <v>Jameel</v>
      </c>
      <c r="G27" s="39"/>
      <c r="H27" s="39">
        <f>IF($D27="","",VLOOKUP($D27,'[2]Men  Si Main Draw Prep'!$A$7:$P$38,4))</f>
        <v>0</v>
      </c>
      <c r="I27" s="377"/>
      <c r="J27" s="378"/>
      <c r="K27" s="389"/>
      <c r="L27" s="378"/>
      <c r="M27" s="390"/>
      <c r="N27" s="379"/>
      <c r="O27" s="395"/>
      <c r="P27" s="379"/>
      <c r="Q27" s="395"/>
      <c r="R27" s="47"/>
    </row>
    <row r="28" spans="1:18" s="48" customFormat="1" ht="9.6" customHeight="1">
      <c r="A28" s="376"/>
      <c r="B28" s="51"/>
      <c r="C28" s="51"/>
      <c r="D28" s="68"/>
      <c r="E28" s="378"/>
      <c r="F28" s="378"/>
      <c r="G28" s="381"/>
      <c r="H28" s="58" t="s">
        <v>16</v>
      </c>
      <c r="I28" s="382" t="s">
        <v>153</v>
      </c>
      <c r="J28" s="383" t="str">
        <f>UPPER(IF(OR(I28="a",I28="as"),E27,IF(OR(I28="b",I28="bs"),E29,)))</f>
        <v>VALENTINE</v>
      </c>
      <c r="K28" s="391"/>
      <c r="L28" s="378"/>
      <c r="M28" s="390"/>
      <c r="N28" s="379"/>
      <c r="O28" s="395"/>
      <c r="P28" s="379"/>
      <c r="Q28" s="395"/>
      <c r="R28" s="47"/>
    </row>
    <row r="29" spans="1:18" s="48" customFormat="1" ht="9.6" customHeight="1">
      <c r="A29" s="380">
        <v>12</v>
      </c>
      <c r="B29" s="39">
        <f>IF($D29="","",VLOOKUP($D29,'[2]Men  Si Main Draw Prep'!$A$7:$P$38,15))</f>
        <v>0</v>
      </c>
      <c r="C29" s="39">
        <f>IF($D29="","",VLOOKUP($D29,'[2]Men  Si Main Draw Prep'!$A$7:$P$38,16))</f>
        <v>0</v>
      </c>
      <c r="D29" s="40">
        <v>20</v>
      </c>
      <c r="E29" s="39" t="str">
        <f>UPPER(IF($D29="","",VLOOKUP($D29,'[2]Men  Si Main Draw Prep'!$A$7:$P$38,2)))</f>
        <v>VALENTINE</v>
      </c>
      <c r="F29" s="39" t="str">
        <f>IF($D29="","",VLOOKUP($D29,'[2]Men  Si Main Draw Prep'!$A$7:$P$38,3))</f>
        <v>Krystan</v>
      </c>
      <c r="G29" s="39"/>
      <c r="H29" s="39">
        <f>IF($D29="","",VLOOKUP($D29,'[2]Men  Si Main Draw Prep'!$A$7:$P$38,4))</f>
        <v>0</v>
      </c>
      <c r="I29" s="392"/>
      <c r="J29" s="378" t="s">
        <v>208</v>
      </c>
      <c r="K29" s="378"/>
      <c r="L29" s="378"/>
      <c r="M29" s="390"/>
      <c r="N29" s="379"/>
      <c r="O29" s="395"/>
      <c r="P29" s="379"/>
      <c r="Q29" s="395"/>
      <c r="R29" s="47"/>
    </row>
    <row r="30" spans="1:18" s="48" customFormat="1" ht="9.6" customHeight="1">
      <c r="A30" s="380"/>
      <c r="B30" s="51"/>
      <c r="C30" s="51"/>
      <c r="D30" s="68"/>
      <c r="E30" s="378"/>
      <c r="F30" s="378"/>
      <c r="G30" s="381"/>
      <c r="H30" s="393"/>
      <c r="I30" s="386"/>
      <c r="J30" s="378"/>
      <c r="K30" s="378"/>
      <c r="L30" s="58" t="s">
        <v>16</v>
      </c>
      <c r="M30" s="59"/>
      <c r="N30" s="383" t="str">
        <f>UPPER(IF(OR(M30="a",M30="as"),L26,IF(OR(M30="b",M30="bs"),L34,)))</f>
        <v/>
      </c>
      <c r="O30" s="399"/>
      <c r="P30" s="379"/>
      <c r="Q30" s="395"/>
      <c r="R30" s="47"/>
    </row>
    <row r="31" spans="1:18" s="48" customFormat="1" ht="9.6" customHeight="1">
      <c r="A31" s="380">
        <v>13</v>
      </c>
      <c r="B31" s="39">
        <f>IF($D31="","",VLOOKUP($D31,'[2]Men  Si Main Draw Prep'!$A$7:$P$38,15))</f>
        <v>0</v>
      </c>
      <c r="C31" s="39" t="s">
        <v>214</v>
      </c>
      <c r="D31" s="40">
        <v>30</v>
      </c>
      <c r="E31" s="39" t="str">
        <f>UPPER(IF($D31="","",VLOOKUP($D31,'[2]Men  Si Main Draw Prep'!$A$7:$P$38,2)))</f>
        <v>CHAN</v>
      </c>
      <c r="F31" s="39" t="str">
        <f>IF($D31="","",VLOOKUP($D31,'[2]Men  Si Main Draw Prep'!$A$7:$P$38,3))</f>
        <v>Aaron</v>
      </c>
      <c r="G31" s="39"/>
      <c r="H31" s="39">
        <f>IF($D31="","",VLOOKUP($D31,'[2]Men  Si Main Draw Prep'!$A$7:$P$38,4))</f>
        <v>0</v>
      </c>
      <c r="I31" s="394"/>
      <c r="J31" s="378"/>
      <c r="K31" s="378"/>
      <c r="L31" s="378"/>
      <c r="M31" s="390"/>
      <c r="N31" s="378"/>
      <c r="O31" s="46"/>
      <c r="P31" s="379"/>
      <c r="Q31" s="395"/>
      <c r="R31" s="47"/>
    </row>
    <row r="32" spans="1:18" s="48" customFormat="1" ht="9.6" customHeight="1">
      <c r="A32" s="380"/>
      <c r="B32" s="51"/>
      <c r="C32" s="51"/>
      <c r="D32" s="68"/>
      <c r="E32" s="378"/>
      <c r="F32" s="378"/>
      <c r="G32" s="381"/>
      <c r="H32" s="58" t="s">
        <v>16</v>
      </c>
      <c r="I32" s="382" t="s">
        <v>89</v>
      </c>
      <c r="J32" s="383" t="str">
        <f>UPPER(IF(OR(I32="a",I32="as"),E31,IF(OR(I32="b",I32="bs"),E33,)))</f>
        <v>CHAN</v>
      </c>
      <c r="K32" s="383"/>
      <c r="L32" s="378"/>
      <c r="M32" s="390"/>
      <c r="N32" s="379"/>
      <c r="O32" s="46"/>
      <c r="P32" s="379"/>
      <c r="Q32" s="395"/>
      <c r="R32" s="47"/>
    </row>
    <row r="33" spans="1:18" s="48" customFormat="1" ht="9.6" customHeight="1">
      <c r="A33" s="380">
        <v>14</v>
      </c>
      <c r="B33" s="39">
        <f>IF($D33="","",VLOOKUP($D33,'[2]Men  Si Main Draw Prep'!$A$7:$P$38,15))</f>
        <v>0</v>
      </c>
      <c r="C33" s="39">
        <f>IF($D33="","",VLOOKUP($D33,'[2]Men  Si Main Draw Prep'!$A$7:$P$38,16))</f>
        <v>0</v>
      </c>
      <c r="D33" s="40">
        <v>24</v>
      </c>
      <c r="E33" s="39" t="str">
        <f>UPPER(IF($D33="","",VLOOKUP($D33,'[2]Men  Si Main Draw Prep'!$A$7:$P$38,2)))</f>
        <v xml:space="preserve">JAMES </v>
      </c>
      <c r="F33" s="39" t="str">
        <f>IF($D33="","",VLOOKUP($D33,'[2]Men  Si Main Draw Prep'!$A$7:$P$38,3))</f>
        <v>Kobe</v>
      </c>
      <c r="G33" s="39"/>
      <c r="H33" s="39">
        <f>IF($D33="","",VLOOKUP($D33,'[2]Men  Si Main Draw Prep'!$A$7:$P$38,4))</f>
        <v>0</v>
      </c>
      <c r="I33" s="384"/>
      <c r="J33" s="381" t="s">
        <v>216</v>
      </c>
      <c r="K33" s="385"/>
      <c r="L33" s="378"/>
      <c r="M33" s="390"/>
      <c r="N33" s="379"/>
      <c r="O33" s="46"/>
      <c r="P33" s="379"/>
      <c r="Q33" s="395"/>
      <c r="R33" s="47"/>
    </row>
    <row r="34" spans="1:18" s="48" customFormat="1" ht="9.6" customHeight="1">
      <c r="A34" s="380"/>
      <c r="B34" s="51"/>
      <c r="C34" s="51"/>
      <c r="D34" s="68"/>
      <c r="E34" s="378"/>
      <c r="F34" s="378"/>
      <c r="G34" s="381"/>
      <c r="H34" s="378"/>
      <c r="I34" s="386"/>
      <c r="J34" s="58" t="s">
        <v>16</v>
      </c>
      <c r="K34" s="59"/>
      <c r="L34" s="383" t="str">
        <f>UPPER(IF(OR(K34="a",K34="as"),J32,IF(OR(K34="b",K34="bs"),J36,)))</f>
        <v/>
      </c>
      <c r="M34" s="396"/>
      <c r="N34" s="379"/>
      <c r="O34" s="46"/>
      <c r="P34" s="379"/>
      <c r="Q34" s="395"/>
      <c r="R34" s="47"/>
    </row>
    <row r="35" spans="1:18" s="48" customFormat="1" ht="9.6" customHeight="1">
      <c r="A35" s="380">
        <v>15</v>
      </c>
      <c r="B35" s="39">
        <f>IF($D35="","",VLOOKUP($D35,'[2]Men  Si Main Draw Prep'!$A$7:$P$38,15))</f>
        <v>0</v>
      </c>
      <c r="C35" s="39">
        <f>IF($D35="","",VLOOKUP($D35,'[2]Men  Si Main Draw Prep'!$A$7:$P$38,16))</f>
        <v>0</v>
      </c>
      <c r="D35" s="40">
        <v>12</v>
      </c>
      <c r="E35" s="39" t="str">
        <f>UPPER(IF($D35="","",VLOOKUP($D35,'[2]Men  Si Main Draw Prep'!$A$7:$P$38,2)))</f>
        <v>GRAZETTE</v>
      </c>
      <c r="F35" s="39" t="str">
        <f>IF($D35="","",VLOOKUP($D35,'[2]Men  Si Main Draw Prep'!$A$7:$P$38,3))</f>
        <v>Ivor</v>
      </c>
      <c r="G35" s="39"/>
      <c r="H35" s="39">
        <f>IF($D35="","",VLOOKUP($D35,'[2]Men  Si Main Draw Prep'!$A$7:$P$38,4))</f>
        <v>0</v>
      </c>
      <c r="I35" s="377"/>
      <c r="J35" s="378"/>
      <c r="K35" s="389"/>
      <c r="L35" s="378"/>
      <c r="M35" s="388"/>
      <c r="N35" s="379"/>
      <c r="O35" s="46"/>
      <c r="P35" s="379"/>
      <c r="Q35" s="395"/>
      <c r="R35" s="47"/>
    </row>
    <row r="36" spans="1:18" s="48" customFormat="1" ht="9.6" customHeight="1">
      <c r="A36" s="380"/>
      <c r="B36" s="51"/>
      <c r="C36" s="51"/>
      <c r="D36" s="51"/>
      <c r="E36" s="378"/>
      <c r="F36" s="378"/>
      <c r="G36" s="381"/>
      <c r="H36" s="58" t="s">
        <v>16</v>
      </c>
      <c r="I36" s="382" t="s">
        <v>18</v>
      </c>
      <c r="J36" s="383" t="str">
        <f>UPPER(IF(OR(I36="a",I36="as"),E35,IF(OR(I36="b",I36="bs"),E37,)))</f>
        <v>GRAZETTE</v>
      </c>
      <c r="K36" s="391"/>
      <c r="L36" s="378"/>
      <c r="M36" s="388"/>
      <c r="N36" s="379"/>
      <c r="O36" s="46"/>
      <c r="P36" s="379"/>
      <c r="Q36" s="395"/>
      <c r="R36" s="47"/>
    </row>
    <row r="37" spans="1:18" s="48" customFormat="1" ht="9.6" customHeight="1">
      <c r="A37" s="376">
        <v>16</v>
      </c>
      <c r="B37" s="39">
        <f>IF($D37="","",VLOOKUP($D37,'[2]Men  Si Main Draw Prep'!$A$7:$P$38,15))</f>
        <v>0</v>
      </c>
      <c r="C37" s="39">
        <f>IF($D37="","",VLOOKUP($D37,'[2]Men  Si Main Draw Prep'!$A$7:$P$38,16))</f>
        <v>0</v>
      </c>
      <c r="D37" s="40">
        <v>6</v>
      </c>
      <c r="E37" s="41" t="str">
        <f>UPPER(IF($D37="","",VLOOKUP($D37,'[2]Men  Si Main Draw Prep'!$A$7:$P$38,2)))</f>
        <v>LEWIS</v>
      </c>
      <c r="F37" s="41" t="str">
        <f>IF($D37="","",VLOOKUP($D37,'[2]Men  Si Main Draw Prep'!$A$7:$P$38,3))</f>
        <v>Javier</v>
      </c>
      <c r="G37" s="41"/>
      <c r="H37" s="41">
        <f>IF($D37="","",VLOOKUP($D37,'[2]Men  Si Main Draw Prep'!$A$7:$P$38,4))</f>
        <v>0</v>
      </c>
      <c r="I37" s="392"/>
      <c r="J37" s="378" t="s">
        <v>219</v>
      </c>
      <c r="K37" s="378"/>
      <c r="L37" s="378"/>
      <c r="M37" s="388"/>
      <c r="N37" s="46"/>
      <c r="O37" s="46"/>
      <c r="P37" s="379"/>
      <c r="Q37" s="395"/>
      <c r="R37" s="47"/>
    </row>
    <row r="38" spans="1:18" s="48" customFormat="1" ht="9.6" customHeight="1">
      <c r="A38" s="380"/>
      <c r="B38" s="51"/>
      <c r="C38" s="51"/>
      <c r="D38" s="51"/>
      <c r="E38" s="378"/>
      <c r="F38" s="378"/>
      <c r="G38" s="381"/>
      <c r="H38" s="378"/>
      <c r="I38" s="386"/>
      <c r="J38" s="378"/>
      <c r="K38" s="378"/>
      <c r="L38" s="378"/>
      <c r="M38" s="388"/>
      <c r="N38" s="400" t="s">
        <v>220</v>
      </c>
      <c r="O38" s="401"/>
      <c r="P38" s="383" t="str">
        <f>UPPER(IF(OR(O39="a",O39="as"),P22,IF(OR(O39="b",O39="bs"),P54,)))</f>
        <v/>
      </c>
      <c r="Q38" s="402"/>
      <c r="R38" s="47"/>
    </row>
    <row r="39" spans="1:18" s="48" customFormat="1" ht="9.6" customHeight="1">
      <c r="A39" s="376">
        <v>17</v>
      </c>
      <c r="B39" s="39">
        <f>IF($D39="","",VLOOKUP($D39,'[2]Men  Si Main Draw Prep'!$A$7:$P$38,15))</f>
        <v>0</v>
      </c>
      <c r="C39" s="39">
        <f>IF($D39="","",VLOOKUP($D39,'[2]Men  Si Main Draw Prep'!$A$7:$P$38,16))</f>
        <v>0</v>
      </c>
      <c r="D39" s="40">
        <v>8</v>
      </c>
      <c r="E39" s="41" t="str">
        <f>UPPER(IF($D39="","",VLOOKUP($D39,'[2]Men  Si Main Draw Prep'!$A$7:$P$38,2)))</f>
        <v>WARD</v>
      </c>
      <c r="F39" s="41" t="str">
        <f>IF($D39="","",VLOOKUP($D39,'[2]Men  Si Main Draw Prep'!$A$7:$P$38,3))</f>
        <v>Jerome</v>
      </c>
      <c r="G39" s="41"/>
      <c r="H39" s="41">
        <f>IF($D39="","",VLOOKUP($D39,'[2]Men  Si Main Draw Prep'!$A$7:$P$38,4))</f>
        <v>0</v>
      </c>
      <c r="I39" s="377"/>
      <c r="J39" s="378"/>
      <c r="K39" s="378"/>
      <c r="L39" s="378"/>
      <c r="M39" s="388"/>
      <c r="N39" s="58" t="s">
        <v>16</v>
      </c>
      <c r="O39" s="403"/>
      <c r="P39" s="378"/>
      <c r="Q39" s="395"/>
      <c r="R39" s="47"/>
    </row>
    <row r="40" spans="1:18" s="48" customFormat="1" ht="9.6" customHeight="1">
      <c r="A40" s="380"/>
      <c r="B40" s="51"/>
      <c r="C40" s="51"/>
      <c r="D40" s="51"/>
      <c r="E40" s="378"/>
      <c r="F40" s="378"/>
      <c r="G40" s="381"/>
      <c r="H40" s="58" t="s">
        <v>16</v>
      </c>
      <c r="I40" s="382" t="s">
        <v>159</v>
      </c>
      <c r="J40" s="383" t="str">
        <f>UPPER(IF(OR(I40="a",I40="as"),E39,IF(OR(I40="b",I40="bs"),E41,)))</f>
        <v>WARD</v>
      </c>
      <c r="K40" s="383"/>
      <c r="L40" s="378"/>
      <c r="M40" s="388"/>
      <c r="N40" s="379"/>
      <c r="O40" s="46"/>
      <c r="P40" s="379"/>
      <c r="Q40" s="395"/>
      <c r="R40" s="47"/>
    </row>
    <row r="41" spans="1:18" s="48" customFormat="1" ht="9.6" customHeight="1">
      <c r="A41" s="380">
        <v>18</v>
      </c>
      <c r="B41" s="39">
        <f>IF($D41="","",VLOOKUP($D41,'[2]Men  Si Main Draw Prep'!$A$7:$P$38,15))</f>
        <v>0</v>
      </c>
      <c r="C41" s="39">
        <f>IF($D41="","",VLOOKUP($D41,'[2]Men  Si Main Draw Prep'!$A$7:$P$38,16))</f>
        <v>0</v>
      </c>
      <c r="D41" s="40">
        <v>9</v>
      </c>
      <c r="E41" s="39" t="str">
        <f>UPPER(IF($D41="","",VLOOKUP($D41,'[2]Men  Si Main Draw Prep'!$A$7:$P$38,2)))</f>
        <v>ROBINSON</v>
      </c>
      <c r="F41" s="39" t="str">
        <f>IF($D41="","",VLOOKUP($D41,'[2]Men  Si Main Draw Prep'!$A$7:$P$38,3))</f>
        <v>Gian Luc</v>
      </c>
      <c r="G41" s="39"/>
      <c r="H41" s="39">
        <f>IF($D41="","",VLOOKUP($D41,'[2]Men  Si Main Draw Prep'!$A$7:$P$38,4))</f>
        <v>0</v>
      </c>
      <c r="I41" s="384"/>
      <c r="J41" s="378" t="s">
        <v>221</v>
      </c>
      <c r="K41" s="385"/>
      <c r="L41" s="378"/>
      <c r="M41" s="388"/>
      <c r="N41" s="379"/>
      <c r="O41" s="46"/>
      <c r="P41" s="379"/>
      <c r="Q41" s="395"/>
      <c r="R41" s="47"/>
    </row>
    <row r="42" spans="1:18" s="48" customFormat="1" ht="9.6" customHeight="1">
      <c r="A42" s="380"/>
      <c r="B42" s="51"/>
      <c r="C42" s="51"/>
      <c r="D42" s="68"/>
      <c r="E42" s="378"/>
      <c r="F42" s="378"/>
      <c r="G42" s="381"/>
      <c r="H42" s="378"/>
      <c r="I42" s="386"/>
      <c r="J42" s="58" t="s">
        <v>16</v>
      </c>
      <c r="K42" s="59"/>
      <c r="L42" s="383" t="str">
        <f>UPPER(IF(OR(K42="a",K42="as"),J40,IF(OR(K42="b",K42="bs"),J44,)))</f>
        <v/>
      </c>
      <c r="M42" s="387"/>
      <c r="N42" s="379"/>
      <c r="O42" s="46"/>
      <c r="P42" s="379"/>
      <c r="Q42" s="395"/>
      <c r="R42" s="47"/>
    </row>
    <row r="43" spans="1:18" s="48" customFormat="1" ht="9.6" customHeight="1">
      <c r="A43" s="380">
        <v>19</v>
      </c>
      <c r="B43" s="39">
        <f>IF($D43="","",VLOOKUP($D43,'[2]Men  Si Main Draw Prep'!$A$7:$P$38,15))</f>
        <v>0</v>
      </c>
      <c r="C43" s="39" t="s">
        <v>214</v>
      </c>
      <c r="D43" s="40">
        <v>26</v>
      </c>
      <c r="E43" s="39" t="str">
        <f>UPPER(IF($D43="","",VLOOKUP($D43,'[2]Men  Si Main Draw Prep'!$A$7:$P$38,2)))</f>
        <v>LAQUIS</v>
      </c>
      <c r="F43" s="39" t="str">
        <f>IF($D43="","",VLOOKUP($D43,'[2]Men  Si Main Draw Prep'!$A$7:$P$38,3))</f>
        <v>Edward</v>
      </c>
      <c r="G43" s="39"/>
      <c r="H43" s="39">
        <f>IF($D43="","",VLOOKUP($D43,'[2]Men  Si Main Draw Prep'!$A$7:$P$38,4))</f>
        <v>0</v>
      </c>
      <c r="I43" s="377"/>
      <c r="J43" s="378"/>
      <c r="K43" s="389"/>
      <c r="L43" s="378"/>
      <c r="M43" s="390"/>
      <c r="N43" s="379"/>
      <c r="O43" s="46"/>
      <c r="P43" s="379"/>
      <c r="Q43" s="395"/>
      <c r="R43" s="47"/>
    </row>
    <row r="44" spans="1:18" s="48" customFormat="1" ht="9.6" customHeight="1">
      <c r="A44" s="380"/>
      <c r="B44" s="51"/>
      <c r="C44" s="51"/>
      <c r="D44" s="68"/>
      <c r="E44" s="378"/>
      <c r="F44" s="378"/>
      <c r="G44" s="381"/>
      <c r="H44" s="58" t="s">
        <v>16</v>
      </c>
      <c r="I44" s="382" t="s">
        <v>153</v>
      </c>
      <c r="J44" s="383" t="str">
        <f>UPPER(IF(OR(I44="a",I44="as"),E43,IF(OR(I44="b",I44="bs"),E45,)))</f>
        <v>HACKSHAW</v>
      </c>
      <c r="K44" s="391"/>
      <c r="L44" s="378"/>
      <c r="M44" s="390"/>
      <c r="N44" s="379"/>
      <c r="O44" s="46"/>
      <c r="P44" s="379"/>
      <c r="Q44" s="395"/>
      <c r="R44" s="47"/>
    </row>
    <row r="45" spans="1:18" s="48" customFormat="1" ht="9.6" customHeight="1">
      <c r="A45" s="380">
        <v>20</v>
      </c>
      <c r="B45" s="39">
        <f>IF($D45="","",VLOOKUP($D45,'[2]Men  Si Main Draw Prep'!$A$7:$P$38,15))</f>
        <v>0</v>
      </c>
      <c r="C45" s="39">
        <f>IF($D45="","",VLOOKUP($D45,'[2]Men  Si Main Draw Prep'!$A$7:$P$38,16))</f>
        <v>0</v>
      </c>
      <c r="D45" s="40">
        <v>16</v>
      </c>
      <c r="E45" s="39" t="str">
        <f>UPPER(IF($D45="","",VLOOKUP($D45,'[2]Men  Si Main Draw Prep'!$A$7:$P$38,2)))</f>
        <v>HACKSHAW</v>
      </c>
      <c r="F45" s="39" t="str">
        <f>IF($D45="","",VLOOKUP($D45,'[2]Men  Si Main Draw Prep'!$A$7:$P$38,3))</f>
        <v>Scott</v>
      </c>
      <c r="G45" s="39"/>
      <c r="H45" s="39">
        <f>IF($D45="","",VLOOKUP($D45,'[2]Men  Si Main Draw Prep'!$A$7:$P$38,4))</f>
        <v>0</v>
      </c>
      <c r="I45" s="392"/>
      <c r="J45" s="378" t="s">
        <v>222</v>
      </c>
      <c r="K45" s="378"/>
      <c r="L45" s="378"/>
      <c r="M45" s="390"/>
      <c r="N45" s="379"/>
      <c r="O45" s="46"/>
      <c r="P45" s="379"/>
      <c r="Q45" s="395"/>
      <c r="R45" s="47"/>
    </row>
    <row r="46" spans="1:18" s="48" customFormat="1" ht="9.6" customHeight="1">
      <c r="A46" s="380"/>
      <c r="B46" s="51"/>
      <c r="C46" s="51"/>
      <c r="D46" s="68"/>
      <c r="E46" s="378"/>
      <c r="F46" s="378"/>
      <c r="G46" s="381"/>
      <c r="H46" s="393"/>
      <c r="I46" s="386"/>
      <c r="J46" s="378"/>
      <c r="K46" s="378"/>
      <c r="L46" s="58" t="s">
        <v>16</v>
      </c>
      <c r="M46" s="59"/>
      <c r="N46" s="383" t="str">
        <f>UPPER(IF(OR(M46="a",M46="as"),L42,IF(OR(M46="b",M46="bs"),L50,)))</f>
        <v/>
      </c>
      <c r="O46" s="398"/>
      <c r="P46" s="379"/>
      <c r="Q46" s="395"/>
      <c r="R46" s="47"/>
    </row>
    <row r="47" spans="1:18" s="48" customFormat="1" ht="9.6" customHeight="1">
      <c r="A47" s="380">
        <v>21</v>
      </c>
      <c r="B47" s="39">
        <f>IF($D47="","",VLOOKUP($D47,'[2]Men  Si Main Draw Prep'!$A$7:$P$38,15))</f>
        <v>0</v>
      </c>
      <c r="C47" s="39">
        <f>IF($D47="","",VLOOKUP($D47,'[2]Men  Si Main Draw Prep'!$A$7:$P$38,16))</f>
        <v>0</v>
      </c>
      <c r="D47" s="40">
        <v>11</v>
      </c>
      <c r="E47" s="39" t="str">
        <f>UPPER(IF($D47="","",VLOOKUP($D47,'[2]Men  Si Main Draw Prep'!$A$7:$P$38,2)))</f>
        <v>PATRICK</v>
      </c>
      <c r="F47" s="39" t="str">
        <f>IF($D47="","",VLOOKUP($D47,'[2]Men  Si Main Draw Prep'!$A$7:$P$38,3))</f>
        <v>Nkrumah</v>
      </c>
      <c r="G47" s="39"/>
      <c r="H47" s="39">
        <f>IF($D47="","",VLOOKUP($D47,'[2]Men  Si Main Draw Prep'!$A$7:$P$38,4))</f>
        <v>0</v>
      </c>
      <c r="I47" s="394"/>
      <c r="J47" s="378"/>
      <c r="K47" s="381"/>
      <c r="L47" s="378"/>
      <c r="M47" s="390"/>
      <c r="N47" s="378"/>
      <c r="O47" s="395"/>
      <c r="P47" s="379"/>
      <c r="Q47" s="395"/>
      <c r="R47" s="47"/>
    </row>
    <row r="48" spans="1:18" s="48" customFormat="1" ht="9.6" customHeight="1">
      <c r="A48" s="380"/>
      <c r="B48" s="51"/>
      <c r="C48" s="51"/>
      <c r="D48" s="68"/>
      <c r="E48" s="378"/>
      <c r="F48" s="378"/>
      <c r="G48" s="381"/>
      <c r="H48" s="58" t="s">
        <v>16</v>
      </c>
      <c r="I48" s="382" t="s">
        <v>89</v>
      </c>
      <c r="J48" s="383" t="str">
        <f>UPPER(IF(OR(I48="a",I48="as"),E47,IF(OR(I48="b",I48="bs"),E49,)))</f>
        <v>PATRICK</v>
      </c>
      <c r="K48" s="383"/>
      <c r="L48" s="378"/>
      <c r="M48" s="390"/>
      <c r="N48" s="379"/>
      <c r="O48" s="395"/>
      <c r="P48" s="379"/>
      <c r="Q48" s="395"/>
      <c r="R48" s="47"/>
    </row>
    <row r="49" spans="1:18" s="48" customFormat="1" ht="9.6" customHeight="1">
      <c r="A49" s="380">
        <v>22</v>
      </c>
      <c r="B49" s="39">
        <f>IF($D49="","",VLOOKUP($D49,'[2]Men  Si Main Draw Prep'!$A$7:$P$38,15))</f>
        <v>0</v>
      </c>
      <c r="C49" s="39" t="s">
        <v>214</v>
      </c>
      <c r="D49" s="40">
        <v>31</v>
      </c>
      <c r="E49" s="39" t="str">
        <f>UPPER(IF($D49="","",VLOOKUP($D49,'[2]Men  Si Main Draw Prep'!$A$7:$P$38,2)))</f>
        <v>JEARY</v>
      </c>
      <c r="F49" s="39" t="str">
        <f>IF($D49="","",VLOOKUP($D49,'[2]Men  Si Main Draw Prep'!$A$7:$P$38,3))</f>
        <v>Ethan</v>
      </c>
      <c r="G49" s="39"/>
      <c r="H49" s="39">
        <f>IF($D49="","",VLOOKUP($D49,'[2]Men  Si Main Draw Prep'!$A$7:$P$38,4))</f>
        <v>0</v>
      </c>
      <c r="I49" s="384"/>
      <c r="J49" s="378" t="s">
        <v>210</v>
      </c>
      <c r="K49" s="385"/>
      <c r="L49" s="378"/>
      <c r="M49" s="390"/>
      <c r="N49" s="379"/>
      <c r="O49" s="395"/>
      <c r="P49" s="379"/>
      <c r="Q49" s="395"/>
      <c r="R49" s="47"/>
    </row>
    <row r="50" spans="1:18" s="48" customFormat="1" ht="9.6" customHeight="1">
      <c r="A50" s="380"/>
      <c r="B50" s="51"/>
      <c r="C50" s="51"/>
      <c r="D50" s="68"/>
      <c r="E50" s="378"/>
      <c r="F50" s="378"/>
      <c r="G50" s="381"/>
      <c r="H50" s="378"/>
      <c r="I50" s="386"/>
      <c r="J50" s="58" t="s">
        <v>16</v>
      </c>
      <c r="K50" s="59"/>
      <c r="L50" s="383" t="str">
        <f>UPPER(IF(OR(K50="a",K50="as"),J48,IF(OR(K50="b",K50="bs"),J52,)))</f>
        <v/>
      </c>
      <c r="M50" s="396"/>
      <c r="N50" s="379"/>
      <c r="O50" s="395"/>
      <c r="P50" s="379"/>
      <c r="Q50" s="395"/>
      <c r="R50" s="47"/>
    </row>
    <row r="51" spans="1:18" s="48" customFormat="1" ht="9.6" customHeight="1">
      <c r="A51" s="380">
        <v>23</v>
      </c>
      <c r="B51" s="39">
        <f>IF($D51="","",VLOOKUP($D51,'[2]Men  Si Main Draw Prep'!$A$7:$P$38,15))</f>
        <v>0</v>
      </c>
      <c r="C51" s="39">
        <f>IF($D51="","",VLOOKUP($D51,'[2]Men  Si Main Draw Prep'!$A$7:$P$38,16))</f>
        <v>0</v>
      </c>
      <c r="D51" s="40">
        <v>18</v>
      </c>
      <c r="E51" s="39" t="str">
        <f>UPPER(IF($D51="","",VLOOKUP($D51,'[2]Men  Si Main Draw Prep'!$A$7:$P$38,2)))</f>
        <v>DENOON</v>
      </c>
      <c r="F51" s="39" t="str">
        <f>IF($D51="","",VLOOKUP($D51,'[2]Men  Si Main Draw Prep'!$A$7:$P$38,3))</f>
        <v>Dunstan</v>
      </c>
      <c r="G51" s="39"/>
      <c r="H51" s="39">
        <f>IF($D51="","",VLOOKUP($D51,'[2]Men  Si Main Draw Prep'!$A$7:$P$38,4))</f>
        <v>0</v>
      </c>
      <c r="I51" s="377"/>
      <c r="J51" s="378"/>
      <c r="K51" s="389"/>
      <c r="L51" s="378"/>
      <c r="M51" s="388"/>
      <c r="N51" s="379"/>
      <c r="O51" s="395"/>
      <c r="P51" s="379"/>
      <c r="Q51" s="395"/>
      <c r="R51" s="47"/>
    </row>
    <row r="52" spans="1:18" s="48" customFormat="1" ht="9.6" customHeight="1">
      <c r="A52" s="380"/>
      <c r="B52" s="51"/>
      <c r="C52" s="51"/>
      <c r="D52" s="51"/>
      <c r="E52" s="378"/>
      <c r="F52" s="378"/>
      <c r="G52" s="381"/>
      <c r="H52" s="58" t="s">
        <v>16</v>
      </c>
      <c r="I52" s="382" t="s">
        <v>155</v>
      </c>
      <c r="J52" s="383" t="str">
        <f>UPPER(IF(OR(I52="a",I52="as"),E51,IF(OR(I52="b",I52="bs"),E53,)))</f>
        <v>DE CAIRES</v>
      </c>
      <c r="K52" s="391"/>
      <c r="L52" s="378"/>
      <c r="M52" s="388"/>
      <c r="N52" s="379"/>
      <c r="O52" s="395"/>
      <c r="P52" s="379"/>
      <c r="Q52" s="395"/>
      <c r="R52" s="47"/>
    </row>
    <row r="53" spans="1:18" s="48" customFormat="1" ht="9.6" customHeight="1">
      <c r="A53" s="376">
        <v>24</v>
      </c>
      <c r="B53" s="39">
        <f>IF($D53="","",VLOOKUP($D53,'[2]Men  Si Main Draw Prep'!$A$7:$P$38,15))</f>
        <v>0</v>
      </c>
      <c r="C53" s="39">
        <f>IF($D53="","",VLOOKUP($D53,'[2]Men  Si Main Draw Prep'!$A$7:$P$38,16))</f>
        <v>0</v>
      </c>
      <c r="D53" s="40">
        <v>3</v>
      </c>
      <c r="E53" s="41" t="str">
        <f>UPPER(IF($D53="","",VLOOKUP($D53,'[2]Men  Si Main Draw Prep'!$A$7:$P$38,2)))</f>
        <v>DE CAIRES</v>
      </c>
      <c r="F53" s="41" t="str">
        <f>IF($D53="","",VLOOKUP($D53,'[2]Men  Si Main Draw Prep'!$A$7:$P$38,3))</f>
        <v>Luke</v>
      </c>
      <c r="G53" s="41"/>
      <c r="H53" s="41">
        <f>IF($D53="","",VLOOKUP($D53,'[2]Men  Si Main Draw Prep'!$A$7:$P$38,4))</f>
        <v>0</v>
      </c>
      <c r="I53" s="392"/>
      <c r="J53" s="378" t="s">
        <v>223</v>
      </c>
      <c r="K53" s="378"/>
      <c r="L53" s="378"/>
      <c r="M53" s="388"/>
      <c r="N53" s="379"/>
      <c r="O53" s="395"/>
      <c r="P53" s="379"/>
      <c r="Q53" s="395"/>
      <c r="R53" s="47"/>
    </row>
    <row r="54" spans="1:18" s="48" customFormat="1" ht="9.6" customHeight="1">
      <c r="A54" s="380"/>
      <c r="B54" s="51"/>
      <c r="C54" s="51"/>
      <c r="D54" s="51"/>
      <c r="E54" s="393"/>
      <c r="F54" s="393"/>
      <c r="G54" s="397"/>
      <c r="H54" s="393"/>
      <c r="I54" s="386"/>
      <c r="J54" s="378"/>
      <c r="K54" s="378"/>
      <c r="L54" s="378"/>
      <c r="M54" s="388"/>
      <c r="N54" s="58" t="s">
        <v>16</v>
      </c>
      <c r="O54" s="59"/>
      <c r="P54" s="383" t="str">
        <f>UPPER(IF(OR(O54="a",O54="as"),N46,IF(OR(O54="b",O54="bs"),N62,)))</f>
        <v/>
      </c>
      <c r="Q54" s="399"/>
      <c r="R54" s="47"/>
    </row>
    <row r="55" spans="1:18" s="48" customFormat="1" ht="9.6" customHeight="1">
      <c r="A55" s="376">
        <v>25</v>
      </c>
      <c r="B55" s="39">
        <f>IF($D55="","",VLOOKUP($D55,'[2]Men  Si Main Draw Prep'!$A$7:$P$38,15))</f>
        <v>0</v>
      </c>
      <c r="C55" s="39">
        <f>IF($D55="","",VLOOKUP($D55,'[2]Men  Si Main Draw Prep'!$A$7:$P$38,16))</f>
        <v>0</v>
      </c>
      <c r="D55" s="40">
        <v>7</v>
      </c>
      <c r="E55" s="41" t="str">
        <f>UPPER(IF($D55="","",VLOOKUP($D55,'[2]Men  Si Main Draw Prep'!$A$7:$P$38,2)))</f>
        <v>ABRAHAM</v>
      </c>
      <c r="F55" s="41" t="str">
        <f>IF($D55="","",VLOOKUP($D55,'[2]Men  Si Main Draw Prep'!$A$7:$P$38,3))</f>
        <v>Joshua</v>
      </c>
      <c r="G55" s="41"/>
      <c r="H55" s="41">
        <f>IF($D55="","",VLOOKUP($D55,'[2]Men  Si Main Draw Prep'!$A$7:$P$38,4))</f>
        <v>0</v>
      </c>
      <c r="I55" s="377"/>
      <c r="J55" s="378"/>
      <c r="K55" s="378"/>
      <c r="L55" s="378"/>
      <c r="M55" s="388"/>
      <c r="N55" s="379"/>
      <c r="O55" s="395"/>
      <c r="P55" s="378"/>
      <c r="Q55" s="46"/>
      <c r="R55" s="47"/>
    </row>
    <row r="56" spans="1:18" s="48" customFormat="1" ht="9.6" customHeight="1">
      <c r="A56" s="380"/>
      <c r="B56" s="51"/>
      <c r="C56" s="51"/>
      <c r="D56" s="51"/>
      <c r="E56" s="378"/>
      <c r="F56" s="378"/>
      <c r="G56" s="381"/>
      <c r="H56" s="58" t="s">
        <v>16</v>
      </c>
      <c r="I56" s="382" t="s">
        <v>159</v>
      </c>
      <c r="J56" s="383" t="str">
        <f>UPPER(IF(OR(I56="a",I56="as"),E55,IF(OR(I56="b",I56="bs"),E57,)))</f>
        <v>ABRAHAM</v>
      </c>
      <c r="K56" s="383"/>
      <c r="L56" s="378"/>
      <c r="M56" s="388"/>
      <c r="N56" s="379"/>
      <c r="O56" s="395"/>
      <c r="P56" s="379"/>
      <c r="Q56" s="46"/>
      <c r="R56" s="47"/>
    </row>
    <row r="57" spans="1:18" s="48" customFormat="1" ht="9.6" customHeight="1">
      <c r="A57" s="380">
        <v>26</v>
      </c>
      <c r="B57" s="39">
        <f>IF($D57="","",VLOOKUP($D57,'[2]Men  Si Main Draw Prep'!$A$7:$P$38,15))</f>
        <v>0</v>
      </c>
      <c r="C57" s="39">
        <f>IF($D57="","",VLOOKUP($D57,'[2]Men  Si Main Draw Prep'!$A$7:$P$38,16))</f>
        <v>0</v>
      </c>
      <c r="D57" s="40">
        <v>13</v>
      </c>
      <c r="E57" s="39" t="str">
        <f>UPPER(IF($D57="","",VLOOKUP($D57,'[2]Men  Si Main Draw Prep'!$A$7:$P$38,2)))</f>
        <v>THOMAS</v>
      </c>
      <c r="F57" s="39" t="str">
        <f>IF($D57="","",VLOOKUP($D57,'[2]Men  Si Main Draw Prep'!$A$7:$P$38,3))</f>
        <v>Ryan</v>
      </c>
      <c r="G57" s="39"/>
      <c r="H57" s="39">
        <f>IF($D57="","",VLOOKUP($D57,'[2]Men  Si Main Draw Prep'!$A$7:$P$38,4))</f>
        <v>0</v>
      </c>
      <c r="I57" s="384"/>
      <c r="J57" s="378" t="s">
        <v>224</v>
      </c>
      <c r="K57" s="385"/>
      <c r="L57" s="378"/>
      <c r="M57" s="388"/>
      <c r="N57" s="379"/>
      <c r="O57" s="395"/>
      <c r="P57" s="379"/>
      <c r="Q57" s="46"/>
      <c r="R57" s="47"/>
    </row>
    <row r="58" spans="1:18" s="48" customFormat="1" ht="9.6" customHeight="1">
      <c r="A58" s="380"/>
      <c r="B58" s="51"/>
      <c r="C58" s="51"/>
      <c r="D58" s="68"/>
      <c r="E58" s="378"/>
      <c r="F58" s="378"/>
      <c r="G58" s="381"/>
      <c r="H58" s="378"/>
      <c r="I58" s="386"/>
      <c r="J58" s="58" t="s">
        <v>16</v>
      </c>
      <c r="K58" s="59"/>
      <c r="L58" s="383" t="str">
        <f>UPPER(IF(OR(K58="a",K58="as"),J56,IF(OR(K58="b",K58="bs"),J60,)))</f>
        <v/>
      </c>
      <c r="M58" s="387"/>
      <c r="N58" s="379"/>
      <c r="O58" s="395"/>
      <c r="P58" s="379"/>
      <c r="Q58" s="46"/>
      <c r="R58" s="47"/>
    </row>
    <row r="59" spans="1:18" s="48" customFormat="1" ht="9.6" customHeight="1">
      <c r="A59" s="380">
        <v>27</v>
      </c>
      <c r="B59" s="39">
        <f>IF($D59="","",VLOOKUP($D59,'[2]Men  Si Main Draw Prep'!$A$7:$P$38,15))</f>
        <v>0</v>
      </c>
      <c r="C59" s="39">
        <f>IF($D59="","",VLOOKUP($D59,'[2]Men  Si Main Draw Prep'!$A$7:$P$38,16))</f>
        <v>0</v>
      </c>
      <c r="D59" s="40">
        <v>21</v>
      </c>
      <c r="E59" s="39" t="str">
        <f>UPPER(IF($D59="","",VLOOKUP($D59,'[2]Men  Si Main Draw Prep'!$A$7:$P$38,2)))</f>
        <v>TOM</v>
      </c>
      <c r="F59" s="39" t="str">
        <f>IF($D59="","",VLOOKUP($D59,'[2]Men  Si Main Draw Prep'!$A$7:$P$38,3))</f>
        <v>Brandon</v>
      </c>
      <c r="G59" s="39"/>
      <c r="H59" s="39">
        <f>IF($D59="","",VLOOKUP($D59,'[2]Men  Si Main Draw Prep'!$A$7:$P$38,4))</f>
        <v>0</v>
      </c>
      <c r="I59" s="377"/>
      <c r="J59" s="378"/>
      <c r="K59" s="389"/>
      <c r="L59" s="378"/>
      <c r="M59" s="390"/>
      <c r="N59" s="379"/>
      <c r="O59" s="395"/>
      <c r="P59" s="379"/>
      <c r="Q59" s="46"/>
      <c r="R59" s="404"/>
    </row>
    <row r="60" spans="1:18" s="48" customFormat="1" ht="9.6" customHeight="1">
      <c r="A60" s="380"/>
      <c r="B60" s="51"/>
      <c r="C60" s="51"/>
      <c r="D60" s="68"/>
      <c r="E60" s="378"/>
      <c r="F60" s="378"/>
      <c r="G60" s="381"/>
      <c r="H60" s="58" t="s">
        <v>16</v>
      </c>
      <c r="I60" s="382" t="s">
        <v>89</v>
      </c>
      <c r="J60" s="383" t="str">
        <f>UPPER(IF(OR(I60="a",I60="as"),E59,IF(OR(I60="b",I60="bs"),E61,)))</f>
        <v>TOM</v>
      </c>
      <c r="K60" s="391"/>
      <c r="L60" s="378"/>
      <c r="M60" s="390"/>
      <c r="N60" s="379"/>
      <c r="O60" s="395"/>
      <c r="P60" s="379"/>
      <c r="Q60" s="46"/>
      <c r="R60" s="47"/>
    </row>
    <row r="61" spans="1:18" s="48" customFormat="1" ht="9.6" customHeight="1">
      <c r="A61" s="380">
        <v>28</v>
      </c>
      <c r="B61" s="39">
        <f>IF($D61="","",VLOOKUP($D61,'[2]Men  Si Main Draw Prep'!$A$7:$P$38,15))</f>
        <v>0</v>
      </c>
      <c r="C61" s="39" t="s">
        <v>214</v>
      </c>
      <c r="D61" s="40">
        <v>30</v>
      </c>
      <c r="E61" s="39" t="s">
        <v>225</v>
      </c>
      <c r="F61" s="39" t="s">
        <v>226</v>
      </c>
      <c r="G61" s="39"/>
      <c r="H61" s="39">
        <f>IF($D61="","",VLOOKUP($D61,'[2]Men  Si Main Draw Prep'!$A$7:$P$38,4))</f>
        <v>0</v>
      </c>
      <c r="I61" s="392"/>
      <c r="J61" s="378" t="s">
        <v>208</v>
      </c>
      <c r="K61" s="378"/>
      <c r="L61" s="378"/>
      <c r="M61" s="390"/>
      <c r="N61" s="379"/>
      <c r="O61" s="395"/>
      <c r="P61" s="379"/>
      <c r="Q61" s="46"/>
      <c r="R61" s="47"/>
    </row>
    <row r="62" spans="1:18" s="48" customFormat="1" ht="9.6" customHeight="1">
      <c r="A62" s="380"/>
      <c r="B62" s="51"/>
      <c r="C62" s="51"/>
      <c r="D62" s="68"/>
      <c r="E62" s="378"/>
      <c r="F62" s="378"/>
      <c r="G62" s="381"/>
      <c r="H62" s="393"/>
      <c r="I62" s="386"/>
      <c r="J62" s="378"/>
      <c r="K62" s="378"/>
      <c r="L62" s="58" t="s">
        <v>16</v>
      </c>
      <c r="M62" s="59"/>
      <c r="N62" s="383" t="str">
        <f>UPPER(IF(OR(M62="a",M62="as"),L58,IF(OR(M62="b",M62="bs"),L66,)))</f>
        <v/>
      </c>
      <c r="O62" s="399"/>
      <c r="P62" s="379"/>
      <c r="Q62" s="46"/>
      <c r="R62" s="47"/>
    </row>
    <row r="63" spans="1:18" s="48" customFormat="1" ht="9.6" customHeight="1">
      <c r="A63" s="380">
        <v>29</v>
      </c>
      <c r="B63" s="39">
        <f>IF($D63="","",VLOOKUP($D63,'[2]Men  Si Main Draw Prep'!$A$7:$P$38,15))</f>
        <v>0</v>
      </c>
      <c r="C63" s="39">
        <f>IF($D63="","",VLOOKUP($D63,'[2]Men  Si Main Draw Prep'!$A$7:$P$38,16))</f>
        <v>0</v>
      </c>
      <c r="D63" s="40">
        <v>19</v>
      </c>
      <c r="E63" s="39" t="str">
        <f>UPPER(IF($D63="","",VLOOKUP($D63,'[2]Men  Si Main Draw Prep'!$A$7:$P$38,2)))</f>
        <v>TRIM</v>
      </c>
      <c r="F63" s="39" t="str">
        <f>IF($D63="","",VLOOKUP($D63,'[2]Men  Si Main Draw Prep'!$A$7:$P$38,3))</f>
        <v>Kyrel</v>
      </c>
      <c r="G63" s="39"/>
      <c r="H63" s="39">
        <f>IF($D63="","",VLOOKUP($D63,'[2]Men  Si Main Draw Prep'!$A$7:$P$38,4))</f>
        <v>0</v>
      </c>
      <c r="I63" s="394"/>
      <c r="J63" s="378"/>
      <c r="K63" s="378"/>
      <c r="L63" s="378"/>
      <c r="M63" s="390"/>
      <c r="N63" s="378"/>
      <c r="O63" s="388"/>
      <c r="P63" s="83"/>
      <c r="Q63" s="84"/>
      <c r="R63" s="47"/>
    </row>
    <row r="64" spans="1:18" s="48" customFormat="1" ht="9.6" customHeight="1">
      <c r="A64" s="380"/>
      <c r="B64" s="51"/>
      <c r="C64" s="51"/>
      <c r="D64" s="68"/>
      <c r="E64" s="378"/>
      <c r="F64" s="378"/>
      <c r="G64" s="381"/>
      <c r="H64" s="58" t="s">
        <v>16</v>
      </c>
      <c r="I64" s="382" t="s">
        <v>153</v>
      </c>
      <c r="J64" s="383" t="str">
        <f>UPPER(IF(OR(I64="a",I64="as"),E63,IF(OR(I64="b",I64="bs"),E65,)))</f>
        <v>MOONASAR</v>
      </c>
      <c r="K64" s="383"/>
      <c r="L64" s="378"/>
      <c r="M64" s="390"/>
      <c r="N64" s="388"/>
      <c r="O64" s="388"/>
      <c r="P64" s="83"/>
      <c r="Q64" s="84"/>
      <c r="R64" s="47"/>
    </row>
    <row r="65" spans="1:18" s="48" customFormat="1" ht="9.6" customHeight="1">
      <c r="A65" s="380">
        <v>30</v>
      </c>
      <c r="B65" s="39">
        <f>IF($D65="","",VLOOKUP($D65,'[2]Men  Si Main Draw Prep'!$A$7:$P$38,15))</f>
        <v>0</v>
      </c>
      <c r="C65" s="39">
        <f>IF($D65="","",VLOOKUP($D65,'[2]Men  Si Main Draw Prep'!$A$7:$P$38,16))</f>
        <v>0</v>
      </c>
      <c r="D65" s="40">
        <v>10</v>
      </c>
      <c r="E65" s="39" t="str">
        <f>UPPER(IF($D65="","",VLOOKUP($D65,'[2]Men  Si Main Draw Prep'!$A$7:$P$38,2)))</f>
        <v>MOONASAR</v>
      </c>
      <c r="F65" s="39" t="str">
        <f>IF($D65="","",VLOOKUP($D65,'[2]Men  Si Main Draw Prep'!$A$7:$P$38,3))</f>
        <v>Keshan</v>
      </c>
      <c r="G65" s="39"/>
      <c r="H65" s="39">
        <f>IF($D65="","",VLOOKUP($D65,'[2]Men  Si Main Draw Prep'!$A$7:$P$38,4))</f>
        <v>0</v>
      </c>
      <c r="I65" s="384"/>
      <c r="J65" s="378" t="s">
        <v>227</v>
      </c>
      <c r="K65" s="385"/>
      <c r="L65" s="378"/>
      <c r="M65" s="390"/>
      <c r="N65" s="388"/>
      <c r="O65" s="388"/>
      <c r="P65" s="83"/>
      <c r="Q65" s="84"/>
      <c r="R65" s="47"/>
    </row>
    <row r="66" spans="1:18" s="48" customFormat="1" ht="9.6" customHeight="1">
      <c r="A66" s="380"/>
      <c r="B66" s="51"/>
      <c r="C66" s="51"/>
      <c r="D66" s="68"/>
      <c r="E66" s="378"/>
      <c r="F66" s="378"/>
      <c r="G66" s="381"/>
      <c r="H66" s="378"/>
      <c r="I66" s="386"/>
      <c r="J66" s="58" t="s">
        <v>16</v>
      </c>
      <c r="K66" s="59"/>
      <c r="L66" s="383" t="str">
        <f>UPPER(IF(OR(K66="a",K66="as"),J64,IF(OR(K66="b",K66="bs"),J68,)))</f>
        <v/>
      </c>
      <c r="M66" s="396"/>
      <c r="N66" s="388"/>
      <c r="O66" s="388"/>
      <c r="P66" s="83"/>
      <c r="Q66" s="84"/>
      <c r="R66" s="47"/>
    </row>
    <row r="67" spans="1:18" s="48" customFormat="1" ht="9.6" customHeight="1">
      <c r="A67" s="380">
        <v>31</v>
      </c>
      <c r="B67" s="39">
        <f>IF($D67="","",VLOOKUP($D67,'[2]Men  Si Main Draw Prep'!$A$7:$P$38,15))</f>
        <v>0</v>
      </c>
      <c r="C67" s="39" t="s">
        <v>214</v>
      </c>
      <c r="D67" s="40">
        <v>28</v>
      </c>
      <c r="E67" s="39" t="str">
        <f>UPPER(IF($D67="","",VLOOKUP($D67,'[2]Men  Si Main Draw Prep'!$A$7:$P$38,2)))</f>
        <v>BRUCE</v>
      </c>
      <c r="F67" s="39" t="str">
        <f>IF($D67="","",VLOOKUP($D67,'[2]Men  Si Main Draw Prep'!$A$7:$P$38,3))</f>
        <v>Brendon</v>
      </c>
      <c r="G67" s="39"/>
      <c r="H67" s="39">
        <f>IF($D67="","",VLOOKUP($D67,'[2]Men  Si Main Draw Prep'!$A$7:$P$38,4))</f>
        <v>0</v>
      </c>
      <c r="I67" s="377"/>
      <c r="J67" s="378"/>
      <c r="K67" s="389"/>
      <c r="L67" s="378"/>
      <c r="M67" s="388"/>
      <c r="N67" s="388"/>
      <c r="O67" s="388"/>
      <c r="P67" s="83"/>
      <c r="Q67" s="84"/>
      <c r="R67" s="47"/>
    </row>
    <row r="68" spans="1:18" s="48" customFormat="1" ht="9.6" customHeight="1">
      <c r="A68" s="380"/>
      <c r="B68" s="51"/>
      <c r="C68" s="51"/>
      <c r="D68" s="51"/>
      <c r="E68" s="378"/>
      <c r="F68" s="378"/>
      <c r="G68" s="381"/>
      <c r="H68" s="58" t="s">
        <v>16</v>
      </c>
      <c r="I68" s="382" t="s">
        <v>155</v>
      </c>
      <c r="J68" s="383" t="str">
        <f>UPPER(IF(OR(I68="a",I68="as"),E67,IF(OR(I68="b",I68="bs"),E69,)))</f>
        <v>CHUNG</v>
      </c>
      <c r="K68" s="391"/>
      <c r="L68" s="378"/>
      <c r="M68" s="388"/>
      <c r="N68" s="388"/>
      <c r="O68" s="388"/>
      <c r="P68" s="83"/>
      <c r="Q68" s="84"/>
      <c r="R68" s="47"/>
    </row>
    <row r="69" spans="1:18" s="48" customFormat="1" ht="9.6" customHeight="1">
      <c r="A69" s="376">
        <v>32</v>
      </c>
      <c r="B69" s="39">
        <f>IF($D69="","",VLOOKUP($D69,'[2]Men  Si Main Draw Prep'!$A$7:$P$38,15))</f>
        <v>0</v>
      </c>
      <c r="C69" s="39">
        <f>IF($D69="","",VLOOKUP($D69,'[2]Men  Si Main Draw Prep'!$A$7:$P$38,16))</f>
        <v>0</v>
      </c>
      <c r="D69" s="40">
        <v>2</v>
      </c>
      <c r="E69" s="41" t="str">
        <f>UPPER(IF($D69="","",VLOOKUP($D69,'[2]Men  Si Main Draw Prep'!$A$7:$P$38,2)))</f>
        <v>CHUNG</v>
      </c>
      <c r="F69" s="41" t="str">
        <f>IF($D69="","",VLOOKUP($D69,'[2]Men  Si Main Draw Prep'!$A$7:$P$38,3))</f>
        <v>Richard</v>
      </c>
      <c r="G69" s="41"/>
      <c r="H69" s="41">
        <f>IF($D69="","",VLOOKUP($D69,'[2]Men  Si Main Draw Prep'!$A$7:$P$38,4))</f>
        <v>0</v>
      </c>
      <c r="I69" s="392"/>
      <c r="J69" s="378" t="s">
        <v>222</v>
      </c>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46</v>
      </c>
      <c r="K71" s="96"/>
      <c r="L71" s="94" t="s">
        <v>25</v>
      </c>
      <c r="M71" s="97"/>
      <c r="N71" s="98" t="s">
        <v>26</v>
      </c>
      <c r="O71" s="98"/>
      <c r="P71" s="99"/>
      <c r="Q71" s="100"/>
    </row>
    <row r="72" spans="1:18" s="101" customFormat="1" ht="9" customHeight="1">
      <c r="A72" s="102" t="s">
        <v>27</v>
      </c>
      <c r="B72" s="103"/>
      <c r="C72" s="104"/>
      <c r="D72" s="105">
        <v>1</v>
      </c>
      <c r="E72" s="106" t="str">
        <f>IF(D72&gt;$Q$79,,UPPER(VLOOKUP(D72,'[2]Men  Si Main Draw Prep'!$A$7:$R$134,2)))</f>
        <v>DUKE</v>
      </c>
      <c r="F72" s="410"/>
      <c r="G72" s="106"/>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Main Draw Prep'!$A$7:$R$134,2)))</f>
        <v>CHUNG</v>
      </c>
      <c r="F73" s="410"/>
      <c r="G73" s="106"/>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Main Draw Prep'!$A$7:$R$134,2)))</f>
        <v>DE CAIRES</v>
      </c>
      <c r="F74" s="410"/>
      <c r="G74" s="106"/>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Main Draw Prep'!$A$7:$R$134,2)))</f>
        <v>FONTENELLE</v>
      </c>
      <c r="F75" s="410"/>
      <c r="G75" s="106"/>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Main Draw Prep'!$A$7:$R$134,2)))</f>
        <v>MOHAMMED</v>
      </c>
      <c r="F76" s="410"/>
      <c r="G76" s="106"/>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Main Draw Prep'!$A$7:$R$134,2)))</f>
        <v>LEWIS</v>
      </c>
      <c r="F77" s="410"/>
      <c r="G77" s="106"/>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Main Draw Prep'!$A$7:$R$134,2)))</f>
        <v>ABRAHAM</v>
      </c>
      <c r="F78" s="410"/>
      <c r="G78" s="106"/>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Main Draw Prep'!$A$7:$R$134,2)))</f>
        <v>WARD</v>
      </c>
      <c r="F79" s="414"/>
      <c r="G79" s="129"/>
      <c r="H79" s="415"/>
      <c r="I79" s="416" t="s">
        <v>51</v>
      </c>
      <c r="J79" s="115"/>
      <c r="K79" s="116"/>
      <c r="L79" s="115"/>
      <c r="M79" s="117"/>
      <c r="N79" s="115" t="str">
        <f>Q4</f>
        <v>Chester Dalrymple</v>
      </c>
      <c r="O79" s="116"/>
      <c r="P79" s="115"/>
      <c r="Q79" s="417">
        <f>MIN(8,'[2]Men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B7 B9 B11 B13 B15 B17 B19 B21 B23 B25 B27 B29 B31 B33 B35 B37 B39 B41 B43 B45 B47 B49 B51 B53 B55 B57 B59 B61 B63 B65 B67 B69">
    <cfRule type="cellIs" dxfId="5" priority="8" stopIfTrue="1" operator="equal">
      <formula>"QA"</formula>
    </cfRule>
    <cfRule type="cellIs" dxfId="4" priority="9" stopIfTrue="1" operator="equal">
      <formula>"DA"</formula>
    </cfRule>
  </conditionalFormatting>
  <conditionalFormatting sqref="I8 I12 I16 I20 I24 I28 I32 I36 I40 I44 I48 I52 I56 I60 I64 I68 K66 K58 K50 K42 K34 K26 K18 K10 M14 M30 M46 M62 Q79 O54 O39 O22">
    <cfRule type="expression" dxfId="3" priority="10" stopIfTrue="1">
      <formula>$N$1="CU"</formula>
    </cfRule>
  </conditionalFormatting>
  <conditionalFormatting sqref="P38">
    <cfRule type="expression" dxfId="2" priority="11" stopIfTrue="1">
      <formula>O39="as"</formula>
    </cfRule>
    <cfRule type="expression" dxfId="1" priority="12" stopIfTrue="1">
      <formula>O39="bs"</formula>
    </cfRule>
  </conditionalFormatting>
  <conditionalFormatting sqref="D7 D9 D11">
    <cfRule type="expression" dxfId="0" priority="13"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$U$8:$U$17</formula1>
    </dataValidation>
  </dataValidations>
  <printOptions horizontalCentered="1"/>
  <pageMargins left="0.35" right="0.35" top="0.39" bottom="0.39" header="0" footer="0"/>
  <pageSetup paperSize="9" orientation="portrait"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8.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2.75"/>
  <cols>
    <col min="2" max="2" width="27.140625" customWidth="1"/>
    <col min="3" max="3" width="4.5703125" customWidth="1"/>
    <col min="9" max="9" width="4.28515625" customWidth="1"/>
    <col min="10" max="11" width="3.7109375" customWidth="1"/>
    <col min="12" max="12" width="3.85546875" customWidth="1"/>
    <col min="13" max="13" width="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MIXED Do MAIN 16</vt:lpstr>
      <vt:lpstr>Vets Si Main</vt:lpstr>
      <vt:lpstr>LADIES DO MAIN</vt:lpstr>
      <vt:lpstr>Men Do Main 16</vt:lpstr>
      <vt:lpstr>Women  Si Main 16</vt:lpstr>
      <vt:lpstr>Men  Si Qual 32&gt;8</vt:lpstr>
      <vt:lpstr>Men  Si Main 24&amp;32</vt:lpstr>
      <vt:lpstr>Sheet1</vt:lpstr>
      <vt:lpstr>'Men  Si Main 24&amp;32'!Print_Area</vt:lpstr>
      <vt:lpstr>'Men  Si Qual 32&gt;8'!Print_Area</vt:lpstr>
      <vt:lpstr>'Men Do Main 16'!Print_Area</vt:lpstr>
      <vt:lpstr>'MIXED Do MAIN 16'!Print_Area</vt:lpstr>
      <vt:lpstr>'Vets Si Main'!Print_Area</vt:lpstr>
      <vt:lpstr>'Women  Si Main 16'!Print_Area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jamille</cp:lastModifiedBy>
  <cp:lastPrinted>2016-06-07T00:59:15Z</cp:lastPrinted>
  <dcterms:created xsi:type="dcterms:W3CDTF">2016-06-01T18:15:13Z</dcterms:created>
  <dcterms:modified xsi:type="dcterms:W3CDTF">2016-06-07T02:25:48Z</dcterms:modified>
</cp:coreProperties>
</file>