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1895"/>
  </bookViews>
  <sheets>
    <sheet name="Veterans Do Main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'Veterans Do Main'!$A$1:$Q$30</definedName>
  </definedNames>
  <calcPr calcId="125725"/>
</workbook>
</file>

<file path=xl/calcChain.xml><?xml version="1.0" encoding="utf-8"?>
<calcChain xmlns="http://schemas.openxmlformats.org/spreadsheetml/2006/main">
  <c r="Q30" i="1"/>
  <c r="H20"/>
  <c r="H19"/>
  <c r="C19"/>
  <c r="B19"/>
  <c r="J18"/>
  <c r="J17"/>
  <c r="T16"/>
  <c r="J16"/>
  <c r="H16"/>
  <c r="T15"/>
  <c r="H15"/>
  <c r="C15"/>
  <c r="B15"/>
  <c r="T14"/>
  <c r="L14"/>
  <c r="T13"/>
  <c r="L13"/>
  <c r="T12"/>
  <c r="H12"/>
  <c r="T11"/>
  <c r="H11"/>
  <c r="C11"/>
  <c r="B11"/>
  <c r="T10"/>
  <c r="J10"/>
  <c r="T9"/>
  <c r="J9"/>
  <c r="T8"/>
  <c r="J8"/>
  <c r="H8"/>
  <c r="T7"/>
  <c r="H7"/>
  <c r="C7"/>
  <c r="B7"/>
  <c r="C5"/>
  <c r="Q4"/>
  <c r="N30" s="1"/>
  <c r="L4"/>
  <c r="J4"/>
  <c r="F4"/>
  <c r="A4"/>
  <c r="A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<sst xmlns="http://schemas.openxmlformats.org/spreadsheetml/2006/main" count="57" uniqueCount="49">
  <si>
    <t xml:space="preserve">VETERANS DOUBLES MAIN DRAW </t>
  </si>
  <si>
    <t>Week of</t>
  </si>
  <si>
    <t>City, Country</t>
  </si>
  <si>
    <t>Venue</t>
  </si>
  <si>
    <t>TUATT Referee</t>
  </si>
  <si>
    <t>St.</t>
  </si>
  <si>
    <t>Seed</t>
  </si>
  <si>
    <t>Family Name</t>
  </si>
  <si>
    <t>First name</t>
  </si>
  <si>
    <t>Nationality</t>
  </si>
  <si>
    <t>Final</t>
  </si>
  <si>
    <t>Winners</t>
  </si>
  <si>
    <t>CUFFY</t>
  </si>
  <si>
    <t>Kendall</t>
  </si>
  <si>
    <t>PHILLIPS</t>
  </si>
  <si>
    <t>Athelstan</t>
  </si>
  <si>
    <t>Umpire</t>
  </si>
  <si>
    <t>WILLIAMS</t>
  </si>
  <si>
    <t>Roderick</t>
  </si>
  <si>
    <t>YEARWOOD</t>
  </si>
  <si>
    <t>Larry</t>
  </si>
  <si>
    <t>COOPER</t>
  </si>
  <si>
    <t>Michael</t>
  </si>
  <si>
    <t>THOMAS</t>
  </si>
  <si>
    <t>Milton</t>
  </si>
  <si>
    <t>BOYCE</t>
  </si>
  <si>
    <t>Rawle</t>
  </si>
  <si>
    <t>MARSHALL</t>
  </si>
  <si>
    <t>David</t>
  </si>
  <si>
    <t>Acc. Ranking</t>
  </si>
  <si>
    <t>#</t>
  </si>
  <si>
    <t>Seeded teams</t>
  </si>
  <si>
    <t>Alternates</t>
  </si>
  <si>
    <t>Replacing</t>
  </si>
  <si>
    <t>Draw date/time:</t>
  </si>
  <si>
    <t>27/06/12 : 8:10pm</t>
  </si>
  <si>
    <t>Rkg Date</t>
  </si>
  <si>
    <t>1</t>
  </si>
  <si>
    <t>Last Accepted team</t>
  </si>
  <si>
    <t>Top DA</t>
  </si>
  <si>
    <t>Last DA</t>
  </si>
  <si>
    <t>2</t>
  </si>
  <si>
    <t>Player representatives</t>
  </si>
  <si>
    <t>Seed ranking</t>
  </si>
  <si>
    <t>3</t>
  </si>
  <si>
    <t>ITF Referee's signature</t>
  </si>
  <si>
    <t>Top seed</t>
  </si>
  <si>
    <t>4</t>
  </si>
  <si>
    <t>Last seed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</si>
</sst>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42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0">
    <xf numFmtId="0" fontId="0" fillId="0" borderId="0" xfId="0"/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8" fillId="0" borderId="1" xfId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2" fillId="5" borderId="6" xfId="0" applyFont="1" applyFill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49" fontId="28" fillId="4" borderId="0" xfId="0" applyNumberFormat="1" applyFont="1" applyFill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49" fontId="34" fillId="4" borderId="0" xfId="0" applyNumberFormat="1" applyFont="1" applyFill="1" applyAlignment="1">
      <alignment vertical="center"/>
    </xf>
    <xf numFmtId="49" fontId="35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6" fillId="2" borderId="8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6" fillId="2" borderId="10" xfId="0" applyFont="1" applyFill="1" applyBorder="1" applyAlignment="1">
      <alignment vertical="center"/>
    </xf>
    <xf numFmtId="49" fontId="37" fillId="2" borderId="9" xfId="0" applyNumberFormat="1" applyFont="1" applyFill="1" applyBorder="1" applyAlignment="1">
      <alignment horizontal="center" vertical="center"/>
    </xf>
    <xf numFmtId="49" fontId="37" fillId="2" borderId="9" xfId="0" applyNumberFormat="1" applyFont="1" applyFill="1" applyBorder="1" applyAlignment="1">
      <alignment vertical="center"/>
    </xf>
    <xf numFmtId="49" fontId="37" fillId="2" borderId="11" xfId="0" applyNumberFormat="1" applyFont="1" applyFill="1" applyBorder="1" applyAlignment="1">
      <alignment vertical="center"/>
    </xf>
    <xf numFmtId="49" fontId="38" fillId="2" borderId="9" xfId="0" applyNumberFormat="1" applyFont="1" applyFill="1" applyBorder="1" applyAlignment="1">
      <alignment vertical="center"/>
    </xf>
    <xf numFmtId="49" fontId="38" fillId="2" borderId="11" xfId="0" applyNumberFormat="1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8" fillId="4" borderId="1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49" fontId="21" fillId="4" borderId="0" xfId="0" applyNumberFormat="1" applyFont="1" applyFill="1" applyAlignment="1">
      <alignment vertical="center"/>
    </xf>
    <xf numFmtId="49" fontId="39" fillId="4" borderId="6" xfId="0" applyNumberFormat="1" applyFont="1" applyFill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36" fillId="2" borderId="13" xfId="0" applyNumberFormat="1" applyFont="1" applyFill="1" applyBorder="1" applyAlignment="1">
      <alignment vertical="center"/>
    </xf>
    <xf numFmtId="49" fontId="36" fillId="2" borderId="14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right" vertical="center"/>
    </xf>
    <xf numFmtId="0" fontId="21" fillId="2" borderId="12" xfId="0" applyFont="1" applyFill="1" applyBorder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1" fillId="2" borderId="6" xfId="0" applyNumberFormat="1" applyFont="1" applyFill="1" applyBorder="1" applyAlignment="1">
      <alignment horizontal="right" vertical="center"/>
    </xf>
    <xf numFmtId="0" fontId="36" fillId="2" borderId="15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16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vertical="center"/>
    </xf>
    <xf numFmtId="49" fontId="39" fillId="4" borderId="4" xfId="0" applyNumberFormat="1" applyFont="1" applyFill="1" applyBorder="1" applyAlignment="1">
      <alignment vertical="center"/>
    </xf>
    <xf numFmtId="49" fontId="39" fillId="0" borderId="2" xfId="0" applyNumberFormat="1" applyFont="1" applyBorder="1" applyAlignment="1">
      <alignment vertical="center"/>
    </xf>
    <xf numFmtId="0" fontId="40" fillId="6" borderId="4" xfId="0" applyFont="1" applyFill="1" applyBorder="1" applyAlignment="1">
      <alignment vertical="center"/>
    </xf>
    <xf numFmtId="0" fontId="22" fillId="0" borderId="0" xfId="0" applyFont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11"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mille/Downloads/Nationals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V5">
            <v>8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WILLIAMS</v>
          </cell>
          <cell r="C8" t="str">
            <v>Yohansey</v>
          </cell>
          <cell r="F8" t="str">
            <v>DA</v>
          </cell>
          <cell r="G8" t="str">
            <v>WILSON</v>
          </cell>
          <cell r="H8" t="str">
            <v>Vaughn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T8" t="str">
            <v>DA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DAY</v>
          </cell>
          <cell r="C9" t="str">
            <v>Seve</v>
          </cell>
          <cell r="F9" t="str">
            <v>DA</v>
          </cell>
          <cell r="G9" t="str">
            <v>GOMEZ</v>
          </cell>
          <cell r="H9" t="str">
            <v>Liam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 t="str">
            <v>DA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GRAZETTE</v>
          </cell>
          <cell r="C10" t="str">
            <v>Ivor</v>
          </cell>
          <cell r="F10" t="str">
            <v>DA</v>
          </cell>
          <cell r="G10" t="str">
            <v>SMITH</v>
          </cell>
          <cell r="H10" t="str">
            <v>Lendl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 t="str">
            <v>DA</v>
          </cell>
          <cell r="U10">
            <v>0</v>
          </cell>
          <cell r="V10">
            <v>3</v>
          </cell>
        </row>
        <row r="11">
          <cell r="A11">
            <v>4</v>
          </cell>
          <cell r="B11" t="str">
            <v>DUKE</v>
          </cell>
          <cell r="C11" t="str">
            <v>Akiel</v>
          </cell>
          <cell r="F11" t="str">
            <v>DA</v>
          </cell>
          <cell r="G11" t="str">
            <v>LEWIS</v>
          </cell>
          <cell r="H11" t="str">
            <v>Javier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 t="str">
            <v>DA</v>
          </cell>
          <cell r="U11">
            <v>0</v>
          </cell>
          <cell r="V11">
            <v>4</v>
          </cell>
        </row>
        <row r="12">
          <cell r="A12">
            <v>5</v>
          </cell>
          <cell r="B12" t="str">
            <v>CLEMENT</v>
          </cell>
          <cell r="C12" t="str">
            <v>Denzil</v>
          </cell>
          <cell r="F12" t="str">
            <v>DA</v>
          </cell>
          <cell r="G12" t="str">
            <v>VALENTINE</v>
          </cell>
          <cell r="H12" t="str">
            <v>Kristyan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 t="str">
            <v>DA</v>
          </cell>
          <cell r="U12">
            <v>0</v>
          </cell>
          <cell r="V12">
            <v>5</v>
          </cell>
        </row>
        <row r="13">
          <cell r="A13">
            <v>6</v>
          </cell>
          <cell r="B13" t="str">
            <v>BOYCE</v>
          </cell>
          <cell r="C13" t="str">
            <v>Andy</v>
          </cell>
          <cell r="F13" t="str">
            <v>DA</v>
          </cell>
          <cell r="G13" t="str">
            <v>COOPER</v>
          </cell>
          <cell r="H13" t="str">
            <v>Michael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 t="str">
            <v>DA</v>
          </cell>
          <cell r="U13">
            <v>0</v>
          </cell>
          <cell r="V13">
            <v>6</v>
          </cell>
        </row>
        <row r="14">
          <cell r="A14">
            <v>7</v>
          </cell>
          <cell r="B14" t="str">
            <v>CHUNG</v>
          </cell>
          <cell r="C14" t="str">
            <v>Richard</v>
          </cell>
          <cell r="F14" t="str">
            <v>DA</v>
          </cell>
          <cell r="G14" t="str">
            <v>DANCLAR</v>
          </cell>
          <cell r="H14" t="str">
            <v>Jermile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 t="str">
            <v>DA</v>
          </cell>
          <cell r="U14">
            <v>0</v>
          </cell>
          <cell r="V14">
            <v>7</v>
          </cell>
        </row>
        <row r="15">
          <cell r="A15">
            <v>8</v>
          </cell>
          <cell r="B15" t="str">
            <v>AUGUSTE</v>
          </cell>
          <cell r="C15" t="str">
            <v>Collin</v>
          </cell>
          <cell r="F15" t="str">
            <v>DA</v>
          </cell>
          <cell r="G15" t="str">
            <v>MOHAMMED</v>
          </cell>
          <cell r="H15" t="str">
            <v>Nabeel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 t="str">
            <v>DA</v>
          </cell>
          <cell r="U15">
            <v>0</v>
          </cell>
          <cell r="V15">
            <v>8</v>
          </cell>
        </row>
        <row r="16">
          <cell r="A16">
            <v>9</v>
          </cell>
          <cell r="B16" t="str">
            <v>BERNARD</v>
          </cell>
          <cell r="C16" t="str">
            <v>Shaquille</v>
          </cell>
          <cell r="F16" t="str">
            <v>DA</v>
          </cell>
          <cell r="G16" t="str">
            <v>JOHN WILLIAMS</v>
          </cell>
          <cell r="H16" t="str">
            <v>Kirk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 t="str">
            <v>DA</v>
          </cell>
          <cell r="U16">
            <v>0</v>
          </cell>
        </row>
        <row r="17">
          <cell r="A17">
            <v>10</v>
          </cell>
          <cell r="B17" t="str">
            <v xml:space="preserve">CHIN </v>
          </cell>
          <cell r="C17" t="str">
            <v>Liu</v>
          </cell>
          <cell r="F17" t="str">
            <v>DA</v>
          </cell>
          <cell r="G17" t="str">
            <v>ELATTWY</v>
          </cell>
          <cell r="H17" t="str">
            <v>Samir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 t="str">
            <v>DA</v>
          </cell>
          <cell r="U17">
            <v>0</v>
          </cell>
        </row>
        <row r="18">
          <cell r="A18">
            <v>11</v>
          </cell>
          <cell r="B18" t="str">
            <v>DAVIDSON</v>
          </cell>
          <cell r="C18" t="str">
            <v>Jabari</v>
          </cell>
          <cell r="F18" t="str">
            <v>DA</v>
          </cell>
          <cell r="G18" t="str">
            <v>SANCHEZ</v>
          </cell>
          <cell r="H18" t="str">
            <v>Che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DA</v>
          </cell>
          <cell r="U18">
            <v>0</v>
          </cell>
        </row>
        <row r="19">
          <cell r="A19">
            <v>12</v>
          </cell>
          <cell r="B19" t="str">
            <v>DAVIDSON</v>
          </cell>
          <cell r="C19" t="str">
            <v>Jelani</v>
          </cell>
          <cell r="F19" t="str">
            <v>DA</v>
          </cell>
          <cell r="G19" t="str">
            <v>MOHAMMED</v>
          </cell>
          <cell r="H19" t="str">
            <v>Ibrahim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 t="str">
            <v>DA</v>
          </cell>
          <cell r="U19">
            <v>0</v>
          </cell>
        </row>
        <row r="20">
          <cell r="A20">
            <v>13</v>
          </cell>
          <cell r="B20" t="str">
            <v>DAVIS</v>
          </cell>
          <cell r="C20" t="str">
            <v>Timothy</v>
          </cell>
          <cell r="F20" t="str">
            <v>DA</v>
          </cell>
          <cell r="G20" t="str">
            <v>HACKSHAW</v>
          </cell>
          <cell r="H20" t="str">
            <v>Scott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T20" t="str">
            <v>DA</v>
          </cell>
          <cell r="U20">
            <v>0</v>
          </cell>
        </row>
        <row r="21">
          <cell r="A21">
            <v>14</v>
          </cell>
          <cell r="B21" t="str">
            <v>HACKSHAW</v>
          </cell>
          <cell r="C21" t="str">
            <v>Ross</v>
          </cell>
          <cell r="F21" t="str">
            <v>DA</v>
          </cell>
          <cell r="G21" t="str">
            <v>LEWIS</v>
          </cell>
          <cell r="H21" t="str">
            <v>Brandon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 t="str">
            <v>DA</v>
          </cell>
          <cell r="U21">
            <v>0</v>
          </cell>
        </row>
        <row r="22">
          <cell r="A22">
            <v>15</v>
          </cell>
          <cell r="B22" t="str">
            <v>HARRIS</v>
          </cell>
          <cell r="C22" t="str">
            <v>Jemel</v>
          </cell>
          <cell r="F22" t="str">
            <v>DA</v>
          </cell>
          <cell r="G22" t="str">
            <v>PERSAD</v>
          </cell>
          <cell r="H22" t="str">
            <v>Sanjay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 t="str">
            <v>DA</v>
          </cell>
          <cell r="U22">
            <v>0</v>
          </cell>
        </row>
        <row r="23">
          <cell r="A23">
            <v>16</v>
          </cell>
          <cell r="B23" t="str">
            <v>QUEI TUNG</v>
          </cell>
          <cell r="C23" t="str">
            <v>Brent</v>
          </cell>
          <cell r="F23" t="str">
            <v>DA</v>
          </cell>
          <cell r="G23" t="str">
            <v>RODRIGUEZ</v>
          </cell>
          <cell r="H23" t="str">
            <v>Stephen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 t="str">
            <v>DA</v>
          </cell>
          <cell r="U2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T32"/>
  <sheetViews>
    <sheetView showGridLines="0" showZeros="0" tabSelected="1" workbookViewId="0">
      <selection activeCell="G37" sqref="G37"/>
    </sheetView>
  </sheetViews>
  <sheetFormatPr defaultRowHeight="12.75"/>
  <cols>
    <col min="1" max="1" width="3.28515625" customWidth="1"/>
    <col min="2" max="2" width="4.7109375" customWidth="1"/>
    <col min="3" max="3" width="5.5703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39" customWidth="1"/>
    <col min="10" max="10" width="15.140625" customWidth="1"/>
    <col min="11" max="11" width="1.7109375" style="139" customWidth="1"/>
    <col min="12" max="12" width="10.7109375" customWidth="1"/>
    <col min="13" max="13" width="1.7109375" style="10" customWidth="1"/>
    <col min="14" max="14" width="10.7109375" customWidth="1"/>
    <col min="15" max="15" width="1.7109375" style="139" customWidth="1"/>
    <col min="16" max="16" width="10.7109375" customWidth="1"/>
    <col min="17" max="17" width="1.7109375" style="10" customWidth="1"/>
    <col min="19" max="19" width="8.7109375" customWidth="1"/>
    <col min="20" max="20" width="8.85546875" hidden="1" customWidth="1"/>
    <col min="21" max="21" width="5.7109375" customWidth="1"/>
  </cols>
  <sheetData>
    <row r="1" spans="1:20" s="3" customFormat="1" ht="21.75" customHeight="1">
      <c r="A1" s="1" t="str">
        <f>'[1]Week SetUp'!$A$6</f>
        <v>National Open Championships 2012</v>
      </c>
      <c r="B1" s="2"/>
      <c r="I1" s="4"/>
      <c r="J1" s="5"/>
      <c r="K1" s="5"/>
      <c r="L1" s="6"/>
      <c r="M1" s="4"/>
      <c r="N1" s="4"/>
      <c r="O1" s="4"/>
      <c r="Q1" s="4"/>
    </row>
    <row r="2" spans="1:20" s="9" customFormat="1" ht="15.75">
      <c r="A2" s="7"/>
      <c r="B2" s="7"/>
      <c r="C2" s="7"/>
      <c r="D2" s="7"/>
      <c r="E2" s="7"/>
      <c r="F2" s="8"/>
      <c r="I2" s="10"/>
      <c r="J2" s="11" t="s">
        <v>0</v>
      </c>
      <c r="K2" s="5"/>
      <c r="L2" s="5"/>
      <c r="M2" s="10"/>
      <c r="O2" s="10"/>
      <c r="Q2" s="10"/>
    </row>
    <row r="3" spans="1:20" s="18" customFormat="1" ht="10.5" customHeight="1">
      <c r="A3" s="12" t="s">
        <v>1</v>
      </c>
      <c r="B3" s="12"/>
      <c r="C3" s="12"/>
      <c r="D3" s="12"/>
      <c r="E3" s="12"/>
      <c r="F3" s="12" t="s">
        <v>2</v>
      </c>
      <c r="G3" s="12"/>
      <c r="H3" s="12"/>
      <c r="I3" s="13"/>
      <c r="J3" s="14" t="s">
        <v>3</v>
      </c>
      <c r="K3" s="15"/>
      <c r="L3" s="16"/>
      <c r="M3" s="13"/>
      <c r="N3" s="12"/>
      <c r="O3" s="13"/>
      <c r="P3" s="12"/>
      <c r="Q3" s="17" t="s">
        <v>4</v>
      </c>
    </row>
    <row r="4" spans="1:20" s="28" customFormat="1" ht="11.25" customHeight="1" thickBot="1">
      <c r="A4" s="19" t="str">
        <f>'[1]Week SetUp'!$A$10</f>
        <v>29 Jun-8 Jul 2012</v>
      </c>
      <c r="B4" s="19"/>
      <c r="C4" s="19"/>
      <c r="D4" s="20"/>
      <c r="E4" s="20"/>
      <c r="F4" s="21" t="str">
        <f>'[1]Week SetUp'!$C$10</f>
        <v>Port of Spain, TRI</v>
      </c>
      <c r="G4" s="22"/>
      <c r="H4" s="20"/>
      <c r="I4" s="23"/>
      <c r="J4" s="24" t="str">
        <f>'[1]Week SetUp'!$D$10</f>
        <v>King George V Park</v>
      </c>
      <c r="K4" s="25"/>
      <c r="L4" s="26">
        <f>'[1]Week SetUp'!$A$12</f>
        <v>0</v>
      </c>
      <c r="M4" s="23"/>
      <c r="N4" s="20"/>
      <c r="O4" s="23"/>
      <c r="P4" s="20"/>
      <c r="Q4" s="27" t="str">
        <f>'[1]Week SetUp'!$E$10</f>
        <v>Chester Dalrymple</v>
      </c>
    </row>
    <row r="5" spans="1:20" s="18" customFormat="1" ht="9">
      <c r="A5" s="29"/>
      <c r="B5" s="30" t="s">
        <v>5</v>
      </c>
      <c r="C5" s="30" t="str">
        <f>IF(OR(F2="Week 3",F2="Masters"),"CP","Rank")</f>
        <v>Rank</v>
      </c>
      <c r="D5" s="30" t="s">
        <v>6</v>
      </c>
      <c r="E5" s="31" t="s">
        <v>7</v>
      </c>
      <c r="F5" s="31" t="s">
        <v>8</v>
      </c>
      <c r="G5" s="31"/>
      <c r="H5" s="31" t="s">
        <v>9</v>
      </c>
      <c r="I5" s="31"/>
      <c r="J5" s="30" t="s">
        <v>10</v>
      </c>
      <c r="K5" s="32"/>
      <c r="L5" s="30" t="s">
        <v>11</v>
      </c>
      <c r="M5" s="32"/>
      <c r="N5" s="30"/>
      <c r="O5" s="32"/>
      <c r="P5" s="30"/>
      <c r="Q5" s="33"/>
    </row>
    <row r="6" spans="1:20" s="18" customFormat="1" ht="3.75" customHeight="1" thickBo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20" s="50" customFormat="1" ht="10.5" customHeight="1">
      <c r="A7" s="40">
        <v>1</v>
      </c>
      <c r="B7" s="41" t="str">
        <f>IF($D7="","",VLOOKUP($D7,'[1]Men Do Main Draw Prep'!$A$7:$V$23,20))</f>
        <v>DA</v>
      </c>
      <c r="C7" s="41">
        <f>IF($D7="","",VLOOKUP($D7,'[1]Men Do Main Draw Prep'!$A$7:$V$23,21))</f>
        <v>0</v>
      </c>
      <c r="D7" s="42">
        <v>1</v>
      </c>
      <c r="E7" s="43" t="s">
        <v>12</v>
      </c>
      <c r="F7" s="43" t="s">
        <v>13</v>
      </c>
      <c r="G7" s="44"/>
      <c r="H7" s="43">
        <f>IF($D7="","",VLOOKUP($D7,'[1]Men Do Main Draw Prep'!$A$7:$V$23,4))</f>
        <v>0</v>
      </c>
      <c r="I7" s="45"/>
      <c r="J7" s="46"/>
      <c r="K7" s="47"/>
      <c r="L7" s="46"/>
      <c r="M7" s="47"/>
      <c r="N7" s="46"/>
      <c r="O7" s="47"/>
      <c r="P7" s="46"/>
      <c r="Q7" s="48"/>
      <c r="R7" s="49"/>
      <c r="T7" s="51" t="str">
        <f>'[1]SetUp Officials'!P21</f>
        <v>Umpire</v>
      </c>
    </row>
    <row r="8" spans="1:20" s="50" customFormat="1" ht="9.6" customHeight="1">
      <c r="A8" s="52"/>
      <c r="B8" s="53"/>
      <c r="C8" s="53"/>
      <c r="D8" s="53"/>
      <c r="E8" s="43" t="s">
        <v>14</v>
      </c>
      <c r="F8" s="43" t="s">
        <v>15</v>
      </c>
      <c r="G8" s="44"/>
      <c r="H8" s="43">
        <f>IF($D7="","",VLOOKUP($D7,'[1]Men Do Main Draw Prep'!$A$7:$V$23,9))</f>
        <v>0</v>
      </c>
      <c r="I8" s="54"/>
      <c r="J8" s="55" t="str">
        <f>IF(I8="a",E7,IF(I8="b",E9,""))</f>
        <v/>
      </c>
      <c r="K8" s="47"/>
      <c r="L8" s="46"/>
      <c r="M8" s="47"/>
      <c r="N8" s="46"/>
      <c r="O8" s="47"/>
      <c r="P8" s="46"/>
      <c r="Q8" s="48"/>
      <c r="R8" s="49"/>
      <c r="T8" s="56" t="str">
        <f>'[1]SetUp Officials'!P22</f>
        <v xml:space="preserve"> </v>
      </c>
    </row>
    <row r="9" spans="1:20" s="50" customFormat="1" ht="9.6" customHeight="1">
      <c r="A9" s="52"/>
      <c r="B9" s="57"/>
      <c r="C9" s="57"/>
      <c r="D9" s="57"/>
      <c r="E9" s="58"/>
      <c r="F9" s="58"/>
      <c r="G9" s="37"/>
      <c r="H9" s="58"/>
      <c r="I9" s="59"/>
      <c r="J9" s="60" t="str">
        <f>UPPER(IF(OR(I10="a",I10="as"),E7,IF(OR(I10="b",I10="bs"),E11,)))</f>
        <v/>
      </c>
      <c r="K9" s="61"/>
      <c r="L9" s="46"/>
      <c r="M9" s="47"/>
      <c r="N9" s="46"/>
      <c r="O9" s="47"/>
      <c r="P9" s="46"/>
      <c r="Q9" s="48"/>
      <c r="R9" s="49"/>
      <c r="T9" s="56" t="str">
        <f>'[1]SetUp Officials'!P23</f>
        <v xml:space="preserve"> </v>
      </c>
    </row>
    <row r="10" spans="1:20" s="50" customFormat="1" ht="9.6" customHeight="1">
      <c r="A10" s="52"/>
      <c r="B10" s="57"/>
      <c r="C10" s="57"/>
      <c r="D10" s="57"/>
      <c r="E10" s="58"/>
      <c r="F10" s="58"/>
      <c r="G10" s="37"/>
      <c r="H10" s="62" t="s">
        <v>16</v>
      </c>
      <c r="I10" s="63"/>
      <c r="J10" s="64" t="str">
        <f>UPPER(IF(OR(I10="a",I10="as"),E8,IF(OR(I10="b",I10="bs"),E12,)))</f>
        <v/>
      </c>
      <c r="K10" s="65"/>
      <c r="L10" s="46"/>
      <c r="M10" s="47"/>
      <c r="N10" s="46"/>
      <c r="O10" s="47"/>
      <c r="P10" s="46"/>
      <c r="Q10" s="48"/>
      <c r="R10" s="49"/>
      <c r="T10" s="56" t="str">
        <f>'[1]SetUp Officials'!P24</f>
        <v xml:space="preserve"> </v>
      </c>
    </row>
    <row r="11" spans="1:20" s="50" customFormat="1" ht="9.6" customHeight="1">
      <c r="A11" s="52">
        <v>2</v>
      </c>
      <c r="B11" s="41" t="str">
        <f>IF($D11="","",VLOOKUP($D11,'[1]Men Do Main Draw Prep'!$A$7:$V$23,20))</f>
        <v/>
      </c>
      <c r="C11" s="41" t="str">
        <f>IF($D11="","",VLOOKUP($D11,'[1]Men Do Main Draw Prep'!$A$7:$V$23,21))</f>
        <v/>
      </c>
      <c r="D11" s="42"/>
      <c r="E11" s="66" t="s">
        <v>17</v>
      </c>
      <c r="F11" s="66" t="s">
        <v>18</v>
      </c>
      <c r="G11" s="67"/>
      <c r="H11" s="66" t="str">
        <f>IF($D11="","",VLOOKUP($D11,'[1]Men Do Main Draw Prep'!$A$7:$V$23,4))</f>
        <v/>
      </c>
      <c r="I11" s="68"/>
      <c r="J11" s="46"/>
      <c r="K11" s="69"/>
      <c r="L11" s="70"/>
      <c r="M11" s="61"/>
      <c r="N11" s="46"/>
      <c r="O11" s="47"/>
      <c r="P11" s="46"/>
      <c r="Q11" s="48"/>
      <c r="R11" s="49"/>
      <c r="T11" s="56" t="str">
        <f>'[1]SetUp Officials'!P25</f>
        <v xml:space="preserve"> </v>
      </c>
    </row>
    <row r="12" spans="1:20" s="50" customFormat="1" ht="9.6" customHeight="1">
      <c r="A12" s="52"/>
      <c r="B12" s="53"/>
      <c r="C12" s="53"/>
      <c r="D12" s="53"/>
      <c r="E12" s="66" t="s">
        <v>19</v>
      </c>
      <c r="F12" s="66" t="s">
        <v>20</v>
      </c>
      <c r="G12" s="67"/>
      <c r="H12" s="66" t="str">
        <f>IF($D11="","",VLOOKUP($D11,'[1]Men Do Main Draw Prep'!$A$7:$V$23,9))</f>
        <v/>
      </c>
      <c r="I12" s="54"/>
      <c r="J12" s="46"/>
      <c r="K12" s="69"/>
      <c r="L12" s="71"/>
      <c r="M12" s="72"/>
      <c r="N12" s="46"/>
      <c r="O12" s="47"/>
      <c r="P12" s="46"/>
      <c r="Q12" s="48"/>
      <c r="R12" s="49"/>
      <c r="T12" s="56" t="str">
        <f>'[1]SetUp Officials'!P26</f>
        <v xml:space="preserve"> </v>
      </c>
    </row>
    <row r="13" spans="1:20" s="50" customFormat="1" ht="9.6" customHeight="1">
      <c r="A13" s="52"/>
      <c r="B13" s="57"/>
      <c r="C13" s="57"/>
      <c r="D13" s="73"/>
      <c r="E13" s="58"/>
      <c r="F13" s="58"/>
      <c r="G13" s="37"/>
      <c r="H13" s="58"/>
      <c r="I13" s="74"/>
      <c r="J13" s="46"/>
      <c r="K13" s="59"/>
      <c r="L13" s="60" t="str">
        <f>UPPER(IF(OR(K14="a",K14="as"),J9,IF(OR(K14="b",K14="bs"),J17,)))</f>
        <v/>
      </c>
      <c r="M13" s="47"/>
      <c r="N13" s="46"/>
      <c r="O13" s="47"/>
      <c r="P13" s="46"/>
      <c r="Q13" s="48"/>
      <c r="R13" s="49"/>
      <c r="T13" s="56" t="str">
        <f>'[1]SetUp Officials'!P27</f>
        <v xml:space="preserve"> </v>
      </c>
    </row>
    <row r="14" spans="1:20" s="50" customFormat="1" ht="9.6" customHeight="1">
      <c r="A14" s="52"/>
      <c r="B14" s="57"/>
      <c r="C14" s="57"/>
      <c r="D14" s="73"/>
      <c r="E14" s="58"/>
      <c r="F14" s="58"/>
      <c r="G14" s="37"/>
      <c r="H14" s="58"/>
      <c r="I14" s="74"/>
      <c r="J14" s="62" t="s">
        <v>16</v>
      </c>
      <c r="K14" s="63"/>
      <c r="L14" s="64" t="str">
        <f>UPPER(IF(OR(K14="a",K14="as"),J10,IF(OR(K14="b",K14="bs"),J18,)))</f>
        <v/>
      </c>
      <c r="M14" s="65"/>
      <c r="N14" s="46"/>
      <c r="O14" s="47"/>
      <c r="P14" s="46"/>
      <c r="Q14" s="48"/>
      <c r="R14" s="49"/>
      <c r="T14" s="56" t="str">
        <f>'[1]SetUp Officials'!P28</f>
        <v xml:space="preserve"> </v>
      </c>
    </row>
    <row r="15" spans="1:20" s="50" customFormat="1" ht="9.6" customHeight="1">
      <c r="A15" s="75">
        <v>3</v>
      </c>
      <c r="B15" s="41" t="str">
        <f>IF($D15="","",VLOOKUP($D15,'[1]Men Do Main Draw Prep'!$A$7:$V$23,20))</f>
        <v/>
      </c>
      <c r="C15" s="41" t="str">
        <f>IF($D15="","",VLOOKUP($D15,'[1]Men Do Main Draw Prep'!$A$7:$V$23,21))</f>
        <v/>
      </c>
      <c r="D15" s="42"/>
      <c r="E15" s="66" t="s">
        <v>21</v>
      </c>
      <c r="F15" s="66" t="s">
        <v>22</v>
      </c>
      <c r="G15" s="67"/>
      <c r="H15" s="66" t="str">
        <f>IF($D15="","",VLOOKUP($D15,'[1]Men Do Main Draw Prep'!$A$7:$V$23,4))</f>
        <v/>
      </c>
      <c r="I15" s="45"/>
      <c r="J15" s="46"/>
      <c r="K15" s="69"/>
      <c r="L15" s="46"/>
      <c r="M15" s="76"/>
      <c r="N15" s="77"/>
      <c r="O15" s="47"/>
      <c r="P15" s="46"/>
      <c r="Q15" s="48"/>
      <c r="R15" s="49"/>
      <c r="T15" s="56" t="str">
        <f>'[1]SetUp Officials'!P29</f>
        <v xml:space="preserve"> </v>
      </c>
    </row>
    <row r="16" spans="1:20" s="50" customFormat="1" ht="9.6" customHeight="1" thickBot="1">
      <c r="A16" s="52"/>
      <c r="B16" s="53"/>
      <c r="C16" s="53"/>
      <c r="D16" s="53"/>
      <c r="E16" s="66" t="s">
        <v>23</v>
      </c>
      <c r="F16" s="66" t="s">
        <v>24</v>
      </c>
      <c r="G16" s="67"/>
      <c r="H16" s="66" t="str">
        <f>IF($D15="","",VLOOKUP($D15,'[1]Men Do Main Draw Prep'!$A$7:$V$23,9))</f>
        <v/>
      </c>
      <c r="I16" s="54"/>
      <c r="J16" s="55" t="str">
        <f>IF(I16="a",E15,IF(I16="b",E17,""))</f>
        <v/>
      </c>
      <c r="K16" s="69"/>
      <c r="L16" s="46"/>
      <c r="M16" s="76"/>
      <c r="N16" s="78"/>
      <c r="O16" s="47"/>
      <c r="P16" s="46"/>
      <c r="Q16" s="48"/>
      <c r="R16" s="49"/>
      <c r="T16" s="79" t="str">
        <f>'[1]SetUp Officials'!P30</f>
        <v>None</v>
      </c>
    </row>
    <row r="17" spans="1:18" s="50" customFormat="1" ht="9.6" customHeight="1">
      <c r="A17" s="52"/>
      <c r="B17" s="57"/>
      <c r="C17" s="57"/>
      <c r="D17" s="73"/>
      <c r="E17" s="58"/>
      <c r="F17" s="58"/>
      <c r="G17" s="37"/>
      <c r="H17" s="58"/>
      <c r="I17" s="59"/>
      <c r="J17" s="60" t="str">
        <f>UPPER(IF(OR(I18="a",I18="as"),E15,IF(OR(I18="b",I18="bs"),E19,)))</f>
        <v/>
      </c>
      <c r="K17" s="80"/>
      <c r="L17" s="46"/>
      <c r="M17" s="76"/>
      <c r="N17" s="78"/>
      <c r="O17" s="47"/>
      <c r="P17" s="46"/>
      <c r="Q17" s="48"/>
      <c r="R17" s="49"/>
    </row>
    <row r="18" spans="1:18" s="50" customFormat="1" ht="9.6" customHeight="1">
      <c r="A18" s="52"/>
      <c r="B18" s="57"/>
      <c r="C18" s="57"/>
      <c r="D18" s="73"/>
      <c r="E18" s="58"/>
      <c r="F18" s="58"/>
      <c r="G18" s="37"/>
      <c r="H18" s="62" t="s">
        <v>16</v>
      </c>
      <c r="I18" s="63"/>
      <c r="J18" s="64" t="str">
        <f>UPPER(IF(OR(I18="a",I18="as"),E16,IF(OR(I18="b",I18="bs"),E20,)))</f>
        <v/>
      </c>
      <c r="K18" s="54"/>
      <c r="L18" s="46"/>
      <c r="M18" s="76"/>
      <c r="N18" s="78"/>
      <c r="O18" s="47"/>
      <c r="P18" s="46"/>
      <c r="Q18" s="48"/>
      <c r="R18" s="49"/>
    </row>
    <row r="19" spans="1:18" s="50" customFormat="1" ht="9.6" customHeight="1">
      <c r="A19" s="40">
        <v>4</v>
      </c>
      <c r="B19" s="41" t="str">
        <f>IF($D19="","",VLOOKUP($D19,'[1]Men Do Main Draw Prep'!$A$7:$V$23,20))</f>
        <v/>
      </c>
      <c r="C19" s="41" t="str">
        <f>IF($D19="","",VLOOKUP($D19,'[1]Men Do Main Draw Prep'!$A$7:$V$23,21))</f>
        <v/>
      </c>
      <c r="D19" s="42"/>
      <c r="E19" s="43" t="s">
        <v>25</v>
      </c>
      <c r="F19" s="43" t="s">
        <v>26</v>
      </c>
      <c r="G19" s="44"/>
      <c r="H19" s="66" t="str">
        <f>IF($D19="","",VLOOKUP($D19,'[1]Men Do Main Draw Prep'!$A$7:$V$23,4))</f>
        <v/>
      </c>
      <c r="I19" s="68"/>
      <c r="J19" s="46"/>
      <c r="K19" s="47"/>
      <c r="L19" s="70"/>
      <c r="M19" s="81"/>
      <c r="N19" s="78"/>
      <c r="O19" s="47"/>
      <c r="P19" s="46"/>
      <c r="Q19" s="48"/>
      <c r="R19" s="49"/>
    </row>
    <row r="20" spans="1:18" s="50" customFormat="1" ht="9.6" customHeight="1">
      <c r="A20" s="52"/>
      <c r="B20" s="53"/>
      <c r="C20" s="53"/>
      <c r="D20" s="53"/>
      <c r="E20" s="43" t="s">
        <v>27</v>
      </c>
      <c r="F20" s="43" t="s">
        <v>28</v>
      </c>
      <c r="G20" s="44"/>
      <c r="H20" s="66" t="str">
        <f>IF($D19="","",VLOOKUP($D19,'[1]Men Do Main Draw Prep'!$A$7:$V$23,9))</f>
        <v/>
      </c>
      <c r="I20" s="54"/>
      <c r="J20" s="46"/>
      <c r="K20" s="47"/>
      <c r="L20" s="71"/>
      <c r="M20" s="82"/>
      <c r="N20" s="78"/>
      <c r="O20" s="47"/>
      <c r="P20" s="46"/>
      <c r="Q20" s="48"/>
      <c r="R20" s="49"/>
    </row>
    <row r="21" spans="1:18" s="94" customFormat="1" ht="6" customHeight="1">
      <c r="A21" s="83"/>
      <c r="B21" s="84"/>
      <c r="C21" s="84"/>
      <c r="D21" s="85"/>
      <c r="E21" s="86"/>
      <c r="F21" s="86"/>
      <c r="G21" s="87"/>
      <c r="H21" s="86"/>
      <c r="I21" s="88"/>
      <c r="J21" s="89"/>
      <c r="K21" s="90"/>
      <c r="L21" s="91"/>
      <c r="M21" s="92"/>
      <c r="N21" s="91"/>
      <c r="O21" s="92"/>
      <c r="P21" s="91"/>
      <c r="Q21" s="92"/>
      <c r="R21" s="93"/>
    </row>
    <row r="22" spans="1:18" s="106" customFormat="1" ht="10.5" customHeight="1">
      <c r="A22" s="95" t="s">
        <v>29</v>
      </c>
      <c r="B22" s="96"/>
      <c r="C22" s="97"/>
      <c r="D22" s="98" t="s">
        <v>30</v>
      </c>
      <c r="E22" s="99" t="s">
        <v>31</v>
      </c>
      <c r="F22" s="99"/>
      <c r="G22" s="99"/>
      <c r="H22" s="100"/>
      <c r="I22" s="99" t="s">
        <v>30</v>
      </c>
      <c r="J22" s="99" t="s">
        <v>32</v>
      </c>
      <c r="K22" s="101"/>
      <c r="L22" s="99" t="s">
        <v>33</v>
      </c>
      <c r="M22" s="102"/>
      <c r="N22" s="103" t="s">
        <v>34</v>
      </c>
      <c r="O22" s="103"/>
      <c r="P22" s="104" t="s">
        <v>35</v>
      </c>
      <c r="Q22" s="105"/>
    </row>
    <row r="23" spans="1:18" s="106" customFormat="1" ht="9" customHeight="1">
      <c r="A23" s="107" t="s">
        <v>36</v>
      </c>
      <c r="B23" s="108"/>
      <c r="C23" s="109"/>
      <c r="D23" s="110">
        <v>1</v>
      </c>
      <c r="E23" s="111" t="s">
        <v>12</v>
      </c>
      <c r="F23" s="112"/>
      <c r="G23" s="112"/>
      <c r="H23" s="113"/>
      <c r="I23" s="114" t="s">
        <v>37</v>
      </c>
      <c r="J23" s="108"/>
      <c r="K23" s="115"/>
      <c r="L23" s="108"/>
      <c r="M23" s="116"/>
      <c r="N23" s="117" t="s">
        <v>38</v>
      </c>
      <c r="O23" s="118"/>
      <c r="P23" s="118"/>
      <c r="Q23" s="119"/>
    </row>
    <row r="24" spans="1:18" s="106" customFormat="1" ht="9" customHeight="1">
      <c r="A24" s="107" t="s">
        <v>39</v>
      </c>
      <c r="B24" s="108"/>
      <c r="C24" s="109"/>
      <c r="D24" s="110"/>
      <c r="E24" s="111" t="s">
        <v>14</v>
      </c>
      <c r="F24" s="112"/>
      <c r="G24" s="112"/>
      <c r="H24" s="113"/>
      <c r="I24" s="114"/>
      <c r="J24" s="108"/>
      <c r="K24" s="115"/>
      <c r="L24" s="108"/>
      <c r="M24" s="116"/>
      <c r="N24" s="120"/>
      <c r="O24" s="121"/>
      <c r="P24" s="120"/>
      <c r="Q24" s="122"/>
    </row>
    <row r="25" spans="1:18" s="106" customFormat="1" ht="9" customHeight="1">
      <c r="A25" s="123" t="s">
        <v>40</v>
      </c>
      <c r="B25" s="120"/>
      <c r="C25" s="124"/>
      <c r="D25" s="110">
        <v>2</v>
      </c>
      <c r="E25" s="111" t="s">
        <v>25</v>
      </c>
      <c r="F25" s="112"/>
      <c r="G25" s="112"/>
      <c r="H25" s="113"/>
      <c r="I25" s="114" t="s">
        <v>41</v>
      </c>
      <c r="J25" s="108"/>
      <c r="K25" s="115"/>
      <c r="L25" s="108"/>
      <c r="M25" s="116"/>
      <c r="N25" s="117" t="s">
        <v>42</v>
      </c>
      <c r="O25" s="118"/>
      <c r="P25" s="118"/>
      <c r="Q25" s="119"/>
    </row>
    <row r="26" spans="1:18" s="106" customFormat="1" ht="9" customHeight="1">
      <c r="A26" s="125"/>
      <c r="B26" s="126"/>
      <c r="C26" s="127"/>
      <c r="D26" s="110"/>
      <c r="E26" s="111" t="s">
        <v>27</v>
      </c>
      <c r="F26" s="112"/>
      <c r="G26" s="112"/>
      <c r="H26" s="113"/>
      <c r="I26" s="114"/>
      <c r="J26" s="108"/>
      <c r="K26" s="115"/>
      <c r="L26" s="108"/>
      <c r="M26" s="116"/>
      <c r="N26" s="108"/>
      <c r="O26" s="115"/>
      <c r="P26" s="108"/>
      <c r="Q26" s="116"/>
    </row>
    <row r="27" spans="1:18" s="106" customFormat="1" ht="9" customHeight="1">
      <c r="A27" s="128" t="s">
        <v>43</v>
      </c>
      <c r="B27" s="129"/>
      <c r="C27" s="130"/>
      <c r="D27" s="110">
        <v>3</v>
      </c>
      <c r="E27" s="111"/>
      <c r="F27" s="112"/>
      <c r="G27" s="112"/>
      <c r="H27" s="113"/>
      <c r="I27" s="114" t="s">
        <v>44</v>
      </c>
      <c r="J27" s="108"/>
      <c r="K27" s="115"/>
      <c r="L27" s="108"/>
      <c r="M27" s="116"/>
      <c r="N27" s="120"/>
      <c r="O27" s="121"/>
      <c r="P27" s="120"/>
      <c r="Q27" s="122"/>
    </row>
    <row r="28" spans="1:18" s="106" customFormat="1" ht="9" customHeight="1">
      <c r="A28" s="107" t="s">
        <v>36</v>
      </c>
      <c r="B28" s="108"/>
      <c r="C28" s="109"/>
      <c r="D28" s="110"/>
      <c r="E28" s="111"/>
      <c r="F28" s="112"/>
      <c r="G28" s="112"/>
      <c r="H28" s="113"/>
      <c r="I28" s="114"/>
      <c r="J28" s="108"/>
      <c r="K28" s="115"/>
      <c r="L28" s="108"/>
      <c r="M28" s="116"/>
      <c r="N28" s="117" t="s">
        <v>45</v>
      </c>
      <c r="O28" s="118"/>
      <c r="P28" s="118"/>
      <c r="Q28" s="119"/>
    </row>
    <row r="29" spans="1:18" s="106" customFormat="1" ht="9" customHeight="1">
      <c r="A29" s="107" t="s">
        <v>46</v>
      </c>
      <c r="B29" s="108"/>
      <c r="C29" s="131"/>
      <c r="D29" s="110">
        <v>4</v>
      </c>
      <c r="E29" s="111"/>
      <c r="F29" s="112"/>
      <c r="G29" s="112"/>
      <c r="H29" s="113"/>
      <c r="I29" s="114" t="s">
        <v>47</v>
      </c>
      <c r="J29" s="108"/>
      <c r="K29" s="115"/>
      <c r="L29" s="108"/>
      <c r="M29" s="116"/>
      <c r="N29" s="108"/>
      <c r="O29" s="115"/>
      <c r="P29" s="108"/>
      <c r="Q29" s="116"/>
    </row>
    <row r="30" spans="1:18" s="106" customFormat="1" ht="9" customHeight="1">
      <c r="A30" s="123" t="s">
        <v>48</v>
      </c>
      <c r="B30" s="120"/>
      <c r="C30" s="132"/>
      <c r="D30" s="133"/>
      <c r="E30" s="134"/>
      <c r="F30" s="135"/>
      <c r="G30" s="135"/>
      <c r="H30" s="136"/>
      <c r="I30" s="137"/>
      <c r="J30" s="120"/>
      <c r="K30" s="121"/>
      <c r="L30" s="120"/>
      <c r="M30" s="122"/>
      <c r="N30" s="120" t="str">
        <f>Q4</f>
        <v>Chester Dalrymple</v>
      </c>
      <c r="O30" s="121"/>
      <c r="P30" s="120"/>
      <c r="Q30" s="138">
        <f>MIN(4,'[1]Men Do Main Draw Prep'!$V$5)</f>
        <v>4</v>
      </c>
    </row>
    <row r="31" spans="1:18" ht="15.75" customHeight="1"/>
    <row r="32" spans="1:18" ht="9" customHeight="1"/>
  </sheetData>
  <mergeCells count="1">
    <mergeCell ref="A4:C4"/>
  </mergeCells>
  <conditionalFormatting sqref="H10 H18 J14">
    <cfRule type="expression" dxfId="10" priority="9" stopIfTrue="1">
      <formula>AND($N$1="CU",H10="Umpire")</formula>
    </cfRule>
    <cfRule type="expression" dxfId="9" priority="10" stopIfTrue="1">
      <formula>AND($N$1="CU",H10&lt;&gt;"Umpire",I10&lt;&gt;"")</formula>
    </cfRule>
    <cfRule type="expression" dxfId="8" priority="11" stopIfTrue="1">
      <formula>AND($N$1="CU",H10&lt;&gt;"Umpire")</formula>
    </cfRule>
  </conditionalFormatting>
  <conditionalFormatting sqref="L13 J9 J17">
    <cfRule type="expression" dxfId="7" priority="7" stopIfTrue="1">
      <formula>I10="as"</formula>
    </cfRule>
    <cfRule type="expression" dxfId="6" priority="8" stopIfTrue="1">
      <formula>I10="bs"</formula>
    </cfRule>
  </conditionalFormatting>
  <conditionalFormatting sqref="L14 J10 J18">
    <cfRule type="expression" dxfId="5" priority="5" stopIfTrue="1">
      <formula>I10="as"</formula>
    </cfRule>
    <cfRule type="expression" dxfId="4" priority="6" stopIfTrue="1">
      <formula>I10="bs"</formula>
    </cfRule>
  </conditionalFormatting>
  <conditionalFormatting sqref="B7 B11 B15 B19">
    <cfRule type="cellIs" dxfId="3" priority="4" stopIfTrue="1" operator="equal">
      <formula>"DA"</formula>
    </cfRule>
  </conditionalFormatting>
  <conditionalFormatting sqref="I10 I18 K14">
    <cfRule type="expression" dxfId="2" priority="3" stopIfTrue="1">
      <formula>$N$1="CU"</formula>
    </cfRule>
  </conditionalFormatting>
  <conditionalFormatting sqref="E7 E11 E15 E19">
    <cfRule type="cellIs" dxfId="1" priority="2" stopIfTrue="1" operator="equal">
      <formula>"Bye"</formula>
    </cfRule>
  </conditionalFormatting>
  <conditionalFormatting sqref="D19 D11 D15">
    <cfRule type="cellIs" dxfId="0" priority="1" stopIfTrue="1" operator="lessThan">
      <formula>5</formula>
    </cfRule>
  </conditionalFormatting>
  <dataValidations count="1">
    <dataValidation type="list" allowBlank="1" showInputMessage="1" sqref="H10 J14 H18">
      <formula1>$T$7:$T$16</formula1>
    </dataValidation>
  </dataValidations>
  <printOptions horizontalCentered="1"/>
  <pageMargins left="0.35" right="0.35" top="0.39" bottom="0.39" header="0" footer="0"/>
  <pageSetup scale="12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Veterans Do Main</vt:lpstr>
      <vt:lpstr>'Veterans Do Main'!Print_Area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jermille</dc:creator>
  <cp:lastModifiedBy>jermille</cp:lastModifiedBy>
  <dcterms:created xsi:type="dcterms:W3CDTF">2012-06-28T21:04:37Z</dcterms:created>
  <dcterms:modified xsi:type="dcterms:W3CDTF">2012-06-28T21:11:48Z</dcterms:modified>
</cp:coreProperties>
</file>