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620" windowHeight="11895"/>
  </bookViews>
  <sheets>
    <sheet name="Men Si Main" sheetId="1" r:id="rId1"/>
  </sheets>
  <externalReferences>
    <externalReference r:id="rId2"/>
  </externalReference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Final"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'Men Si Main'!$A$1:$Q$79</definedName>
  </definedNames>
  <calcPr calcId="125725"/>
</workbook>
</file>

<file path=xl/calcChain.xml><?xml version="1.0" encoding="utf-8"?>
<calcChain xmlns="http://schemas.openxmlformats.org/spreadsheetml/2006/main">
  <c r="Q79" i="1"/>
  <c r="E78" s="1"/>
  <c r="E79"/>
  <c r="E77"/>
  <c r="E75"/>
  <c r="E73"/>
  <c r="H69"/>
  <c r="F69"/>
  <c r="E69"/>
  <c r="C69"/>
  <c r="B69"/>
  <c r="J68"/>
  <c r="H67"/>
  <c r="F67"/>
  <c r="E67"/>
  <c r="C67"/>
  <c r="B67"/>
  <c r="L66"/>
  <c r="H65"/>
  <c r="F65"/>
  <c r="E65"/>
  <c r="C65"/>
  <c r="B65"/>
  <c r="J64"/>
  <c r="H63"/>
  <c r="F63"/>
  <c r="E63"/>
  <c r="C63"/>
  <c r="B63"/>
  <c r="N62"/>
  <c r="H61"/>
  <c r="F61"/>
  <c r="E61"/>
  <c r="C61"/>
  <c r="B61"/>
  <c r="J60"/>
  <c r="H59"/>
  <c r="F59"/>
  <c r="E59"/>
  <c r="C59"/>
  <c r="B59"/>
  <c r="L58"/>
  <c r="H57"/>
  <c r="F57"/>
  <c r="E57"/>
  <c r="C57"/>
  <c r="B57"/>
  <c r="J56"/>
  <c r="H55"/>
  <c r="F55"/>
  <c r="E55"/>
  <c r="C55"/>
  <c r="B55"/>
  <c r="P54"/>
  <c r="H53"/>
  <c r="F53"/>
  <c r="E53"/>
  <c r="C53"/>
  <c r="B53"/>
  <c r="J52"/>
  <c r="H51"/>
  <c r="F51"/>
  <c r="E51"/>
  <c r="C51"/>
  <c r="B51"/>
  <c r="L50"/>
  <c r="H49"/>
  <c r="F49"/>
  <c r="E49"/>
  <c r="C49"/>
  <c r="B49"/>
  <c r="J48"/>
  <c r="H47"/>
  <c r="F47"/>
  <c r="E47"/>
  <c r="C47"/>
  <c r="B47"/>
  <c r="N46"/>
  <c r="H45"/>
  <c r="F45"/>
  <c r="E45"/>
  <c r="C45"/>
  <c r="B45"/>
  <c r="J44"/>
  <c r="H43"/>
  <c r="F43"/>
  <c r="E43"/>
  <c r="C43"/>
  <c r="B43"/>
  <c r="L42"/>
  <c r="H41"/>
  <c r="F41"/>
  <c r="E41"/>
  <c r="C41"/>
  <c r="B41"/>
  <c r="J40"/>
  <c r="H39"/>
  <c r="F39"/>
  <c r="E39"/>
  <c r="C39"/>
  <c r="B39"/>
  <c r="P38"/>
  <c r="H37"/>
  <c r="F37"/>
  <c r="E37"/>
  <c r="C37"/>
  <c r="B37"/>
  <c r="J36"/>
  <c r="H35"/>
  <c r="F35"/>
  <c r="E35"/>
  <c r="C35"/>
  <c r="B35"/>
  <c r="L34"/>
  <c r="H33"/>
  <c r="F33"/>
  <c r="E33"/>
  <c r="C33"/>
  <c r="B33"/>
  <c r="J32"/>
  <c r="H31"/>
  <c r="F31"/>
  <c r="E31"/>
  <c r="C31"/>
  <c r="B31"/>
  <c r="N30"/>
  <c r="H29"/>
  <c r="F29"/>
  <c r="E29"/>
  <c r="C29"/>
  <c r="B29"/>
  <c r="J28"/>
  <c r="H27"/>
  <c r="F27"/>
  <c r="E27"/>
  <c r="C27"/>
  <c r="B27"/>
  <c r="L26"/>
  <c r="H25"/>
  <c r="F25"/>
  <c r="E25"/>
  <c r="C25"/>
  <c r="B25"/>
  <c r="J24"/>
  <c r="H23"/>
  <c r="F23"/>
  <c r="E23"/>
  <c r="C23"/>
  <c r="B23"/>
  <c r="P22"/>
  <c r="H21"/>
  <c r="F21"/>
  <c r="E21"/>
  <c r="C21"/>
  <c r="B21"/>
  <c r="J20"/>
  <c r="H19"/>
  <c r="F19"/>
  <c r="E19"/>
  <c r="C19"/>
  <c r="B19"/>
  <c r="L18"/>
  <c r="H17"/>
  <c r="F17"/>
  <c r="E17"/>
  <c r="C17"/>
  <c r="B17"/>
  <c r="T16"/>
  <c r="J16"/>
  <c r="T15"/>
  <c r="H15"/>
  <c r="F15"/>
  <c r="E15"/>
  <c r="C15"/>
  <c r="B15"/>
  <c r="T14"/>
  <c r="N14"/>
  <c r="T13"/>
  <c r="H13"/>
  <c r="F13"/>
  <c r="E13"/>
  <c r="C13"/>
  <c r="B13"/>
  <c r="T12"/>
  <c r="J12"/>
  <c r="T11"/>
  <c r="H11"/>
  <c r="F11"/>
  <c r="E11"/>
  <c r="C11"/>
  <c r="B11"/>
  <c r="T10"/>
  <c r="L10"/>
  <c r="T9"/>
  <c r="H9"/>
  <c r="F9"/>
  <c r="E9"/>
  <c r="C9"/>
  <c r="B9"/>
  <c r="T8"/>
  <c r="J8"/>
  <c r="T7"/>
  <c r="H7"/>
  <c r="F7"/>
  <c r="E7"/>
  <c r="C7"/>
  <c r="B7"/>
  <c r="Q4"/>
  <c r="N79" s="1"/>
  <c r="L4"/>
  <c r="J4"/>
  <c r="F4"/>
  <c r="A4"/>
  <c r="A1"/>
  <c r="E72" l="1"/>
  <c r="E74"/>
  <c r="E76"/>
</calcChain>
</file>

<file path=xl/comments1.xml><?xml version="1.0" encoding="utf-8"?>
<comments xmlns="http://schemas.openxmlformats.org/spreadsheetml/2006/main">
  <authors>
    <author>Anders Wennberg</author>
  </authors>
  <commentList>
    <comment ref="D7" authorId="0">
      <text>
        <r>
          <rPr>
            <b/>
            <sz val="8"/>
            <color indexed="8"/>
            <rFont val="Tahoma"/>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<sst xmlns="http://schemas.openxmlformats.org/spreadsheetml/2006/main" count="74" uniqueCount="42">
  <si>
    <t/>
  </si>
  <si>
    <t>MEN SINGLES MAIN DRAW</t>
  </si>
  <si>
    <t>Week of</t>
  </si>
  <si>
    <t>City, Country</t>
  </si>
  <si>
    <t>Venue</t>
  </si>
  <si>
    <t>TUATT Referee</t>
  </si>
  <si>
    <t>St.</t>
  </si>
  <si>
    <t>Rank</t>
  </si>
  <si>
    <t>Seed</t>
  </si>
  <si>
    <t>Family Name</t>
  </si>
  <si>
    <t>First name</t>
  </si>
  <si>
    <t>Nationality</t>
  </si>
  <si>
    <t>2nd Round</t>
  </si>
  <si>
    <t>Quarterfinals</t>
  </si>
  <si>
    <t>Semifinals</t>
  </si>
  <si>
    <t>Final</t>
  </si>
  <si>
    <t>Umpire</t>
  </si>
  <si>
    <t>Winner:</t>
  </si>
  <si>
    <t>Acc. Ranking</t>
  </si>
  <si>
    <t>#</t>
  </si>
  <si>
    <t>Seeded players</t>
  </si>
  <si>
    <t>Lucky Losers</t>
  </si>
  <si>
    <t>Replacing</t>
  </si>
  <si>
    <t>Draw date/time:</t>
  </si>
  <si>
    <t>27/06/12 : 9:40pm</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</si>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</sst>
</file>

<file path=xl/styles.xml><?xml version="1.0" encoding="utf-8"?>
<styleSheet xmlns="http://schemas.openxmlformats.org/spreadsheetml/2006/main">
  <numFmts count="4">
    <numFmt numFmtId="41" formatCode="_(* #,##0_);_(* \(#,##0\);_(* &quot;-&quot;_);_(@_)"/>
    <numFmt numFmtId="43" formatCode="_(* #,##0.00_);_(* \(#,##0.00\);_(* &quot;-&quot;??_);_(@_)"/>
    <numFmt numFmtId="164" formatCode="_-&quot;$&quot;* #,##0.00_-;\-&quot;$&quot;* #,##0.00_-;_-&quot;$&quot;* &quot;-&quot;??_-;_-@_-"/>
    <numFmt numFmtId="165" formatCode="_(&quot;$&quot;* #,##0_);_(&quot;$&quot;* \(#,##0\);_(&quot;$&quot;* &quot;-&quot;_);_(@_)"/>
  </numFmts>
  <fonts count="48">
    <font>
      <sz val="10"/>
      <name val="Arial"/>
    </font>
    <font>
      <i/>
      <sz val="8"/>
      <color indexed="10"/>
      <name val="Arial"/>
      <family val="2"/>
    </font>
    <font>
      <sz val="10"/>
      <name val="Arial"/>
    </font>
    <font>
      <b/>
      <sz val="18"/>
      <name val="Arial"/>
      <family val="2"/>
    </font>
    <font>
      <b/>
      <sz val="20"/>
      <name val="Arial"/>
      <family val="2"/>
    </font>
    <font>
      <sz val="20"/>
      <name val="Arial"/>
      <family val="2"/>
    </font>
    <font>
      <sz val="20"/>
      <color indexed="9"/>
      <name val="Arial"/>
      <family val="2"/>
    </font>
    <font>
      <b/>
      <sz val="12"/>
      <name val="Arial"/>
      <family val="2"/>
    </font>
    <font>
      <b/>
      <sz val="9"/>
      <name val="Arial"/>
      <family val="2"/>
    </font>
    <font>
      <b/>
      <sz val="10"/>
      <name val="Arial"/>
      <family val="2"/>
    </font>
    <font>
      <b/>
      <i/>
      <sz val="10"/>
      <name val="Arial"/>
      <family val="2"/>
    </font>
    <font>
      <b/>
      <i/>
      <sz val="10"/>
      <name val="Arial"/>
    </font>
    <font>
      <sz val="10"/>
      <name val="Arial"/>
      <family val="2"/>
    </font>
    <font>
      <sz val="10"/>
      <color indexed="9"/>
      <name val="Arial"/>
      <family val="2"/>
    </font>
    <font>
      <b/>
      <sz val="7"/>
      <name val="Arial"/>
    </font>
    <font>
      <b/>
      <sz val="7"/>
      <color indexed="9"/>
      <name val="Arial"/>
    </font>
    <font>
      <b/>
      <sz val="7"/>
      <color indexed="8"/>
      <name val="Arial"/>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ont>
    <font>
      <sz val="8.5"/>
      <color indexed="42"/>
      <name val="Arial"/>
      <family val="2"/>
    </font>
    <font>
      <sz val="8.5"/>
      <color indexed="8"/>
      <name val="Arial"/>
      <family val="2"/>
    </font>
    <font>
      <sz val="8.5"/>
      <name val="Arial"/>
      <family val="2"/>
    </font>
    <font>
      <sz val="8.5"/>
      <color indexed="9"/>
      <name val="Arial"/>
      <family val="2"/>
    </font>
    <font>
      <sz val="8.5"/>
      <color indexed="8"/>
      <name val="Arial"/>
    </font>
    <font>
      <sz val="10"/>
      <color indexed="8"/>
      <name val="Arial"/>
    </font>
    <font>
      <i/>
      <sz val="6"/>
      <color indexed="9"/>
      <name val="Arial"/>
      <family val="2"/>
    </font>
    <font>
      <b/>
      <sz val="8.5"/>
      <color indexed="8"/>
      <name val="Arial"/>
      <family val="2"/>
    </font>
    <font>
      <sz val="10"/>
      <color indexed="8"/>
      <name val="Arial"/>
      <family val="2"/>
    </font>
    <font>
      <b/>
      <sz val="8.5"/>
      <color indexed="8"/>
      <name val="Arial"/>
    </font>
    <font>
      <b/>
      <sz val="10"/>
      <color indexed="8"/>
      <name val="Arial"/>
    </font>
    <font>
      <b/>
      <sz val="8.5"/>
      <name val="Arial"/>
    </font>
    <font>
      <i/>
      <sz val="8.5"/>
      <name val="Arial"/>
      <family val="2"/>
    </font>
    <font>
      <i/>
      <sz val="8.5"/>
      <color indexed="9"/>
      <name val="Arial"/>
      <family val="2"/>
    </font>
    <font>
      <sz val="11"/>
      <name val="Arial"/>
      <family val="2"/>
    </font>
    <font>
      <sz val="14"/>
      <name val="Arial"/>
      <family val="2"/>
    </font>
    <font>
      <sz val="14"/>
      <color indexed="9"/>
      <name val="Arial"/>
      <family val="2"/>
    </font>
    <font>
      <b/>
      <sz val="7"/>
      <name val="Arial"/>
      <family val="2"/>
    </font>
    <font>
      <b/>
      <sz val="7"/>
      <color indexed="8"/>
      <name val="Arial"/>
      <family val="2"/>
    </font>
    <font>
      <b/>
      <sz val="7"/>
      <color indexed="9"/>
      <name val="Arial"/>
      <family val="2"/>
    </font>
    <font>
      <sz val="7"/>
      <color indexed="8"/>
      <name val="Arial"/>
      <family val="2"/>
    </font>
    <font>
      <b/>
      <sz val="8"/>
      <color indexed="8"/>
      <name val="Tahoma"/>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s>
  <cellStyleXfs count="6">
    <xf numFmtId="0" fontId="0" fillId="0" borderId="0"/>
    <xf numFmtId="164"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142">
    <xf numFmtId="0" fontId="0" fillId="0" borderId="0" xfId="0"/>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49" fontId="9" fillId="0" borderId="0" xfId="0" applyNumberFormat="1" applyFont="1" applyAlignment="1">
      <alignment horizontal="left"/>
    </xf>
    <xf numFmtId="0" fontId="5" fillId="0" borderId="0" xfId="0" applyFont="1" applyAlignment="1">
      <alignment vertical="top"/>
    </xf>
    <xf numFmtId="49" fontId="10" fillId="0" borderId="0" xfId="0" applyNumberFormat="1" applyFont="1" applyAlignment="1">
      <alignment horizontal="left"/>
    </xf>
    <xf numFmtId="49" fontId="11" fillId="0" borderId="0" xfId="0" applyNumberFormat="1" applyFont="1"/>
    <xf numFmtId="49" fontId="12" fillId="0" borderId="0" xfId="0" applyNumberFormat="1" applyFont="1"/>
    <xf numFmtId="49" fontId="13" fillId="0" borderId="0" xfId="0" applyNumberFormat="1" applyFont="1"/>
    <xf numFmtId="49" fontId="7" fillId="0" borderId="0" xfId="0" applyNumberFormat="1" applyFont="1" applyAlignment="1">
      <alignment horizontal="center"/>
    </xf>
    <xf numFmtId="0" fontId="12" fillId="0" borderId="0" xfId="0" applyFont="1"/>
    <xf numFmtId="49" fontId="14" fillId="2" borderId="0" xfId="0" applyNumberFormat="1" applyFont="1" applyFill="1" applyAlignment="1">
      <alignment vertical="center"/>
    </xf>
    <xf numFmtId="49" fontId="15" fillId="2" borderId="0" xfId="0" applyNumberFormat="1" applyFont="1" applyFill="1" applyAlignment="1">
      <alignment vertical="center"/>
    </xf>
    <xf numFmtId="49" fontId="14" fillId="2" borderId="0" xfId="0" applyNumberFormat="1" applyFont="1" applyFill="1" applyAlignment="1">
      <alignment horizontal="left" vertical="center"/>
    </xf>
    <xf numFmtId="49" fontId="16" fillId="2" borderId="0" xfId="0" applyNumberFormat="1" applyFont="1" applyFill="1" applyAlignment="1">
      <alignment horizontal="right" vertical="center"/>
    </xf>
    <xf numFmtId="0" fontId="17" fillId="0" borderId="0" xfId="0" applyFont="1" applyAlignment="1">
      <alignment vertical="center"/>
    </xf>
    <xf numFmtId="14" fontId="18" fillId="0" borderId="1" xfId="0" applyNumberFormat="1" applyFont="1" applyBorder="1" applyAlignment="1">
      <alignment horizontal="left" vertical="center"/>
    </xf>
    <xf numFmtId="49" fontId="18" fillId="0" borderId="1" xfId="0" applyNumberFormat="1" applyFont="1" applyBorder="1" applyAlignment="1">
      <alignment vertical="center"/>
    </xf>
    <xf numFmtId="49" fontId="0" fillId="0" borderId="1" xfId="0" applyNumberFormat="1" applyFont="1" applyBorder="1" applyAlignment="1">
      <alignment vertical="center"/>
    </xf>
    <xf numFmtId="49" fontId="19" fillId="0" borderId="1" xfId="0" applyNumberFormat="1" applyFont="1" applyBorder="1" applyAlignment="1">
      <alignment vertical="center"/>
    </xf>
    <xf numFmtId="49" fontId="18" fillId="0" borderId="1" xfId="1" applyNumberFormat="1" applyFont="1" applyBorder="1" applyAlignment="1" applyProtection="1">
      <alignment vertical="center"/>
      <protection locked="0"/>
    </xf>
    <xf numFmtId="0" fontId="20" fillId="0" borderId="1" xfId="0" applyFont="1" applyBorder="1" applyAlignment="1">
      <alignment horizontal="left" vertical="center"/>
    </xf>
    <xf numFmtId="49" fontId="20" fillId="0" borderId="1" xfId="0" applyNumberFormat="1" applyFont="1" applyBorder="1" applyAlignment="1">
      <alignment horizontal="right" vertical="center"/>
    </xf>
    <xf numFmtId="0" fontId="18" fillId="0" borderId="0" xfId="0" applyFont="1" applyAlignment="1">
      <alignment vertical="center"/>
    </xf>
    <xf numFmtId="49" fontId="21" fillId="2" borderId="0" xfId="0" applyNumberFormat="1" applyFont="1" applyFill="1" applyAlignment="1">
      <alignment horizontal="right" vertical="center"/>
    </xf>
    <xf numFmtId="49" fontId="21" fillId="2" borderId="0" xfId="0" applyNumberFormat="1" applyFont="1" applyFill="1" applyAlignment="1">
      <alignment horizontal="center" vertical="center"/>
    </xf>
    <xf numFmtId="49" fontId="21" fillId="2" borderId="0" xfId="0" applyNumberFormat="1" applyFont="1" applyFill="1" applyAlignment="1">
      <alignment horizontal="left" vertical="center"/>
    </xf>
    <xf numFmtId="49" fontId="22" fillId="2" borderId="0" xfId="0" applyNumberFormat="1" applyFont="1" applyFill="1" applyAlignment="1">
      <alignment horizontal="center" vertical="center"/>
    </xf>
    <xf numFmtId="49" fontId="22" fillId="2" borderId="0" xfId="0" applyNumberFormat="1" applyFont="1" applyFill="1" applyAlignment="1">
      <alignment vertical="center"/>
    </xf>
    <xf numFmtId="49" fontId="17" fillId="2" borderId="0" xfId="0" applyNumberFormat="1" applyFont="1" applyFill="1" applyAlignment="1">
      <alignment horizontal="right" vertical="center"/>
    </xf>
    <xf numFmtId="49" fontId="17" fillId="0" borderId="0" xfId="0" applyNumberFormat="1" applyFont="1" applyAlignment="1">
      <alignment horizontal="center" vertical="center"/>
    </xf>
    <xf numFmtId="0" fontId="17" fillId="0" borderId="0" xfId="0" applyFont="1" applyAlignment="1">
      <alignment horizontal="center" vertical="center"/>
    </xf>
    <xf numFmtId="49" fontId="17" fillId="0" borderId="0" xfId="0" applyNumberFormat="1" applyFont="1" applyAlignment="1">
      <alignment horizontal="lef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3" fillId="0" borderId="0" xfId="0" applyNumberFormat="1" applyFont="1" applyAlignment="1">
      <alignment vertical="center"/>
    </xf>
    <xf numFmtId="49" fontId="24" fillId="2" borderId="0" xfId="0" applyNumberFormat="1" applyFont="1" applyFill="1" applyAlignment="1">
      <alignment horizontal="center" vertical="center"/>
    </xf>
    <xf numFmtId="0" fontId="25" fillId="0" borderId="2" xfId="0" applyFont="1" applyBorder="1" applyAlignment="1">
      <alignment vertical="center"/>
    </xf>
    <xf numFmtId="0" fontId="26" fillId="3" borderId="2" xfId="0" applyFont="1" applyFill="1" applyBorder="1" applyAlignment="1">
      <alignment horizontal="center" vertical="center"/>
    </xf>
    <xf numFmtId="0" fontId="24" fillId="0" borderId="2" xfId="0" applyFont="1" applyBorder="1" applyAlignment="1">
      <alignment vertical="center"/>
    </xf>
    <xf numFmtId="0" fontId="27" fillId="0" borderId="2" xfId="0" applyFont="1" applyBorder="1" applyAlignment="1">
      <alignment horizontal="center" vertical="center"/>
    </xf>
    <xf numFmtId="0" fontId="27" fillId="0" borderId="0" xfId="0" applyFont="1" applyAlignment="1">
      <alignment vertical="center"/>
    </xf>
    <xf numFmtId="0" fontId="28" fillId="4" borderId="0" xfId="0" applyFont="1" applyFill="1" applyAlignment="1">
      <alignment vertical="center"/>
    </xf>
    <xf numFmtId="0" fontId="29" fillId="4" borderId="0" xfId="0" applyFont="1" applyFill="1" applyAlignment="1">
      <alignment vertical="center"/>
    </xf>
    <xf numFmtId="49" fontId="28" fillId="4" borderId="0" xfId="0" applyNumberFormat="1" applyFont="1" applyFill="1" applyAlignment="1">
      <alignment vertical="center"/>
    </xf>
    <xf numFmtId="49" fontId="29" fillId="4" borderId="0" xfId="0" applyNumberFormat="1" applyFont="1" applyFill="1" applyAlignment="1">
      <alignment vertical="center"/>
    </xf>
    <xf numFmtId="0" fontId="12" fillId="4" borderId="0" xfId="0" applyFont="1" applyFill="1" applyAlignment="1">
      <alignment vertical="center"/>
    </xf>
    <xf numFmtId="0" fontId="12" fillId="0" borderId="0" xfId="0" applyFont="1" applyAlignment="1">
      <alignment vertical="center"/>
    </xf>
    <xf numFmtId="0" fontId="12" fillId="0" borderId="3" xfId="0" applyFont="1" applyBorder="1" applyAlignment="1">
      <alignment vertical="center"/>
    </xf>
    <xf numFmtId="49" fontId="28" fillId="2" borderId="0" xfId="0" applyNumberFormat="1" applyFont="1" applyFill="1" applyAlignment="1">
      <alignment horizontal="center" vertical="center"/>
    </xf>
    <xf numFmtId="0" fontId="28"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2" fillId="0" borderId="0" xfId="0" applyFont="1" applyAlignment="1">
      <alignment horizontal="right" vertical="center"/>
    </xf>
    <xf numFmtId="0" fontId="32" fillId="5" borderId="4" xfId="0" applyFont="1" applyFill="1" applyBorder="1" applyAlignment="1">
      <alignment horizontal="right" vertical="center"/>
    </xf>
    <xf numFmtId="0" fontId="27" fillId="0" borderId="2" xfId="0" applyFont="1" applyBorder="1" applyAlignment="1">
      <alignment vertical="center"/>
    </xf>
    <xf numFmtId="0" fontId="12" fillId="0" borderId="5" xfId="0" applyFont="1" applyBorder="1" applyAlignment="1">
      <alignment vertical="center"/>
    </xf>
    <xf numFmtId="0" fontId="28" fillId="0" borderId="2" xfId="0" applyFont="1" applyBorder="1" applyAlignment="1">
      <alignment vertical="center"/>
    </xf>
    <xf numFmtId="0" fontId="27" fillId="0" borderId="6" xfId="0" applyFont="1" applyBorder="1" applyAlignment="1">
      <alignment horizontal="center" vertical="center"/>
    </xf>
    <xf numFmtId="0" fontId="27" fillId="0" borderId="7" xfId="0" applyFont="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32" fillId="5" borderId="7" xfId="0" applyFont="1" applyFill="1" applyBorder="1" applyAlignment="1">
      <alignment horizontal="right" vertical="center"/>
    </xf>
    <xf numFmtId="49" fontId="27" fillId="0" borderId="2" xfId="0" applyNumberFormat="1" applyFont="1" applyBorder="1" applyAlignment="1">
      <alignment vertical="center"/>
    </xf>
    <xf numFmtId="49" fontId="27" fillId="0" borderId="0" xfId="0" applyNumberFormat="1" applyFont="1" applyAlignment="1">
      <alignment vertical="center"/>
    </xf>
    <xf numFmtId="0" fontId="27" fillId="0" borderId="7" xfId="0" applyFont="1" applyBorder="1" applyAlignment="1">
      <alignment vertical="center"/>
    </xf>
    <xf numFmtId="49" fontId="27" fillId="0" borderId="7" xfId="0" applyNumberFormat="1" applyFont="1" applyBorder="1" applyAlignment="1">
      <alignment vertical="center"/>
    </xf>
    <xf numFmtId="0" fontId="27" fillId="0" borderId="6" xfId="0" applyFont="1" applyBorder="1" applyAlignment="1">
      <alignment vertical="center"/>
    </xf>
    <xf numFmtId="0" fontId="33" fillId="0" borderId="6"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33" fillId="0" borderId="2" xfId="0" applyFont="1" applyBorder="1" applyAlignment="1">
      <alignment horizontal="center" vertical="center"/>
    </xf>
    <xf numFmtId="0" fontId="29" fillId="4" borderId="7" xfId="0" applyFont="1" applyFill="1" applyBorder="1" applyAlignment="1">
      <alignment vertical="center"/>
    </xf>
    <xf numFmtId="0" fontId="12" fillId="0" borderId="8" xfId="0" applyFont="1" applyBorder="1" applyAlignment="1">
      <alignment vertical="center"/>
    </xf>
    <xf numFmtId="49" fontId="27" fillId="0" borderId="6" xfId="0" applyNumberFormat="1" applyFont="1" applyBorder="1" applyAlignment="1">
      <alignment vertical="center"/>
    </xf>
    <xf numFmtId="0" fontId="36" fillId="0" borderId="0" xfId="0" applyFont="1" applyAlignment="1">
      <alignment vertical="center"/>
    </xf>
    <xf numFmtId="0" fontId="29" fillId="4" borderId="2" xfId="0" applyFont="1" applyFill="1" applyBorder="1" applyAlignment="1">
      <alignment vertical="center"/>
    </xf>
    <xf numFmtId="49" fontId="37" fillId="2" borderId="0" xfId="0" applyNumberFormat="1" applyFont="1" applyFill="1" applyAlignment="1">
      <alignment horizontal="center" vertical="center"/>
    </xf>
    <xf numFmtId="0" fontId="29" fillId="4" borderId="6" xfId="0" applyFont="1" applyFill="1" applyBorder="1" applyAlignment="1">
      <alignment vertical="center"/>
    </xf>
    <xf numFmtId="0" fontId="38" fillId="4" borderId="0" xfId="0" applyFont="1" applyFill="1" applyAlignment="1">
      <alignment horizontal="right" vertical="center"/>
    </xf>
    <xf numFmtId="0" fontId="39" fillId="0" borderId="0" xfId="0" applyFont="1" applyAlignment="1">
      <alignment vertical="center"/>
    </xf>
    <xf numFmtId="0" fontId="27" fillId="0" borderId="6" xfId="0" applyFont="1" applyBorder="1" applyAlignment="1">
      <alignment horizontal="right" vertical="center"/>
    </xf>
    <xf numFmtId="0" fontId="32" fillId="5" borderId="0" xfId="0" applyFont="1" applyFill="1" applyAlignment="1">
      <alignment horizontal="right" vertical="center"/>
    </xf>
    <xf numFmtId="49" fontId="12" fillId="4" borderId="0" xfId="0" applyNumberFormat="1" applyFont="1" applyFill="1" applyAlignment="1">
      <alignment vertical="center"/>
    </xf>
    <xf numFmtId="49" fontId="40" fillId="4" borderId="0" xfId="0" applyNumberFormat="1" applyFont="1" applyFill="1" applyAlignment="1">
      <alignment horizontal="center" vertical="center"/>
    </xf>
    <xf numFmtId="49" fontId="41" fillId="0" borderId="0" xfId="0" applyNumberFormat="1" applyFont="1" applyAlignment="1">
      <alignment vertical="center"/>
    </xf>
    <xf numFmtId="49" fontId="42" fillId="0" borderId="0" xfId="0" applyNumberFormat="1" applyFont="1" applyAlignment="1">
      <alignment horizontal="center" vertical="center"/>
    </xf>
    <xf numFmtId="49" fontId="41" fillId="4" borderId="0" xfId="0" applyNumberFormat="1" applyFont="1" applyFill="1" applyAlignment="1">
      <alignment vertical="center"/>
    </xf>
    <xf numFmtId="49" fontId="42"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43" fillId="2" borderId="9" xfId="0" applyFont="1" applyFill="1" applyBorder="1" applyAlignment="1">
      <alignment vertical="center"/>
    </xf>
    <xf numFmtId="0" fontId="43" fillId="2" borderId="10" xfId="0" applyFont="1" applyFill="1" applyBorder="1" applyAlignment="1">
      <alignment vertical="center"/>
    </xf>
    <xf numFmtId="0" fontId="43" fillId="2" borderId="11" xfId="0" applyFont="1" applyFill="1" applyBorder="1" applyAlignment="1">
      <alignment vertical="center"/>
    </xf>
    <xf numFmtId="49" fontId="44" fillId="2" borderId="10" xfId="0" applyNumberFormat="1" applyFont="1" applyFill="1" applyBorder="1" applyAlignment="1">
      <alignment horizontal="center" vertical="center"/>
    </xf>
    <xf numFmtId="49" fontId="44" fillId="2" borderId="10" xfId="0" applyNumberFormat="1" applyFont="1" applyFill="1" applyBorder="1" applyAlignment="1">
      <alignment vertical="center"/>
    </xf>
    <xf numFmtId="49" fontId="44" fillId="2" borderId="10" xfId="0" applyNumberFormat="1" applyFont="1" applyFill="1" applyBorder="1" applyAlignment="1">
      <alignment horizontal="centerContinuous" vertical="center"/>
    </xf>
    <xf numFmtId="49" fontId="44" fillId="2" borderId="12" xfId="0" applyNumberFormat="1" applyFont="1" applyFill="1" applyBorder="1" applyAlignment="1">
      <alignment horizontal="centerContinuous" vertical="center"/>
    </xf>
    <xf numFmtId="49" fontId="45" fillId="2" borderId="10" xfId="0" applyNumberFormat="1" applyFont="1" applyFill="1" applyBorder="1" applyAlignment="1">
      <alignment vertical="center"/>
    </xf>
    <xf numFmtId="49" fontId="45" fillId="2" borderId="12" xfId="0" applyNumberFormat="1" applyFont="1" applyFill="1" applyBorder="1" applyAlignment="1">
      <alignment vertical="center"/>
    </xf>
    <xf numFmtId="49" fontId="43" fillId="2" borderId="10" xfId="0" applyNumberFormat="1" applyFont="1" applyFill="1" applyBorder="1" applyAlignment="1">
      <alignment horizontal="left" vertical="center"/>
    </xf>
    <xf numFmtId="49" fontId="43" fillId="0" borderId="10" xfId="0" applyNumberFormat="1" applyFont="1" applyBorder="1" applyAlignment="1">
      <alignment horizontal="left" vertical="center"/>
    </xf>
    <xf numFmtId="49" fontId="45" fillId="4" borderId="12" xfId="0" applyNumberFormat="1" applyFont="1" applyFill="1" applyBorder="1" applyAlignment="1">
      <alignment vertical="center"/>
    </xf>
    <xf numFmtId="0" fontId="21" fillId="0" borderId="0" xfId="0" applyFont="1" applyAlignment="1">
      <alignment vertical="center"/>
    </xf>
    <xf numFmtId="49" fontId="21" fillId="0" borderId="13" xfId="0" applyNumberFormat="1" applyFont="1" applyBorder="1" applyAlignment="1">
      <alignment vertical="center"/>
    </xf>
    <xf numFmtId="49" fontId="21" fillId="0" borderId="0" xfId="0" applyNumberFormat="1" applyFont="1" applyAlignment="1">
      <alignment vertical="center"/>
    </xf>
    <xf numFmtId="49" fontId="21" fillId="0" borderId="7" xfId="0" applyNumberFormat="1" applyFont="1" applyBorder="1" applyAlignment="1">
      <alignment horizontal="right" vertical="center"/>
    </xf>
    <xf numFmtId="49" fontId="21" fillId="0" borderId="0" xfId="0" applyNumberFormat="1" applyFont="1" applyAlignment="1">
      <alignment horizontal="center" vertical="center"/>
    </xf>
    <xf numFmtId="0" fontId="21" fillId="4" borderId="0" xfId="0" applyFont="1" applyFill="1" applyAlignment="1">
      <alignment vertical="center"/>
    </xf>
    <xf numFmtId="49" fontId="21" fillId="4" borderId="0" xfId="0" applyNumberFormat="1" applyFont="1" applyFill="1" applyAlignment="1">
      <alignment horizontal="center" vertical="center"/>
    </xf>
    <xf numFmtId="49" fontId="21" fillId="4" borderId="7" xfId="0" applyNumberFormat="1" applyFont="1" applyFill="1" applyBorder="1" applyAlignment="1">
      <alignment vertical="center"/>
    </xf>
    <xf numFmtId="49" fontId="46" fillId="0" borderId="0" xfId="0" applyNumberFormat="1" applyFont="1" applyAlignment="1">
      <alignment horizontal="center" vertical="center"/>
    </xf>
    <xf numFmtId="49" fontId="22" fillId="0" borderId="0" xfId="0" applyNumberFormat="1" applyFont="1" applyAlignment="1">
      <alignment vertical="center"/>
    </xf>
    <xf numFmtId="49" fontId="22" fillId="0" borderId="7" xfId="0" applyNumberFormat="1" applyFont="1" applyBorder="1" applyAlignment="1">
      <alignment vertical="center"/>
    </xf>
    <xf numFmtId="49" fontId="43" fillId="2" borderId="14" xfId="0" applyNumberFormat="1" applyFont="1" applyFill="1" applyBorder="1" applyAlignment="1">
      <alignment vertical="center"/>
    </xf>
    <xf numFmtId="49" fontId="43" fillId="2" borderId="15" xfId="0" applyNumberFormat="1" applyFont="1" applyFill="1" applyBorder="1" applyAlignment="1">
      <alignment vertical="center"/>
    </xf>
    <xf numFmtId="49" fontId="22" fillId="2" borderId="7" xfId="0" applyNumberFormat="1" applyFont="1" applyFill="1" applyBorder="1" applyAlignment="1">
      <alignment vertical="center"/>
    </xf>
    <xf numFmtId="0" fontId="21" fillId="0" borderId="2" xfId="0" applyFont="1" applyBorder="1" applyAlignment="1">
      <alignment vertical="center"/>
    </xf>
    <xf numFmtId="49" fontId="22" fillId="0" borderId="2" xfId="0" applyNumberFormat="1" applyFont="1" applyBorder="1" applyAlignment="1">
      <alignment vertical="center"/>
    </xf>
    <xf numFmtId="49" fontId="21" fillId="0" borderId="2" xfId="0" applyNumberFormat="1" applyFont="1" applyBorder="1" applyAlignment="1">
      <alignment vertical="center"/>
    </xf>
    <xf numFmtId="49" fontId="22" fillId="0" borderId="6" xfId="0" applyNumberFormat="1" applyFont="1" applyBorder="1" applyAlignment="1">
      <alignment vertical="center"/>
    </xf>
    <xf numFmtId="49" fontId="21" fillId="0" borderId="16" xfId="0" applyNumberFormat="1" applyFont="1" applyBorder="1" applyAlignment="1">
      <alignment vertical="center"/>
    </xf>
    <xf numFmtId="49" fontId="21" fillId="0" borderId="6" xfId="0" applyNumberFormat="1" applyFont="1" applyBorder="1" applyAlignment="1">
      <alignment horizontal="right" vertical="center"/>
    </xf>
    <xf numFmtId="0" fontId="21" fillId="2" borderId="13" xfId="0" applyFont="1" applyFill="1" applyBorder="1" applyAlignment="1">
      <alignment vertical="center"/>
    </xf>
    <xf numFmtId="49" fontId="21" fillId="2" borderId="7" xfId="0" applyNumberFormat="1" applyFont="1" applyFill="1" applyBorder="1" applyAlignment="1">
      <alignment horizontal="right" vertical="center"/>
    </xf>
    <xf numFmtId="0" fontId="43" fillId="2" borderId="16" xfId="0" applyFont="1" applyFill="1" applyBorder="1" applyAlignment="1">
      <alignment vertical="center"/>
    </xf>
    <xf numFmtId="0" fontId="43" fillId="2" borderId="2" xfId="0" applyFont="1" applyFill="1" applyBorder="1" applyAlignment="1">
      <alignment vertical="center"/>
    </xf>
    <xf numFmtId="0" fontId="43" fillId="2" borderId="17" xfId="0" applyFont="1" applyFill="1" applyBorder="1" applyAlignment="1">
      <alignment vertical="center"/>
    </xf>
    <xf numFmtId="0" fontId="21" fillId="0" borderId="7" xfId="0" applyFont="1" applyBorder="1" applyAlignment="1">
      <alignment horizontal="right" vertical="center"/>
    </xf>
    <xf numFmtId="0" fontId="21" fillId="0" borderId="6" xfId="0" applyFont="1" applyBorder="1" applyAlignment="1">
      <alignment horizontal="right" vertical="center"/>
    </xf>
    <xf numFmtId="49" fontId="21" fillId="0" borderId="2" xfId="0" applyNumberFormat="1" applyFont="1" applyBorder="1" applyAlignment="1">
      <alignment horizontal="center" vertical="center"/>
    </xf>
    <xf numFmtId="0" fontId="21" fillId="4" borderId="2" xfId="0" applyFont="1" applyFill="1" applyBorder="1" applyAlignment="1">
      <alignment vertical="center"/>
    </xf>
    <xf numFmtId="49" fontId="21" fillId="4" borderId="2" xfId="0" applyNumberFormat="1" applyFont="1" applyFill="1" applyBorder="1" applyAlignment="1">
      <alignment horizontal="center" vertical="center"/>
    </xf>
    <xf numFmtId="49" fontId="21" fillId="4" borderId="6" xfId="0" applyNumberFormat="1" applyFont="1" applyFill="1" applyBorder="1" applyAlignment="1">
      <alignment vertical="center"/>
    </xf>
    <xf numFmtId="49" fontId="46" fillId="0" borderId="2" xfId="0" applyNumberFormat="1" applyFont="1" applyBorder="1" applyAlignment="1">
      <alignment horizontal="center" vertical="center"/>
    </xf>
    <xf numFmtId="0" fontId="32" fillId="5" borderId="6" xfId="0" applyFont="1" applyFill="1" applyBorder="1" applyAlignment="1">
      <alignment horizontal="right" vertical="center"/>
    </xf>
    <xf numFmtId="0" fontId="22" fillId="0" borderId="0" xfId="0" applyFont="1"/>
    <xf numFmtId="0" fontId="13" fillId="0" borderId="0" xfId="0" applyFont="1"/>
  </cellXfs>
  <cellStyles count="6">
    <cellStyle name="Currency" xfId="1" builtinId="4"/>
    <cellStyle name="Milliers [0]_ACCEP°DBL" xfId="2"/>
    <cellStyle name="Milliers_ACCEP°DBL" xfId="3"/>
    <cellStyle name="Monétaire [0]_ACCEP°DBL" xfId="4"/>
    <cellStyle name="Monétaire_ACCEP°DBL" xfId="5"/>
    <cellStyle name="Normal" xfId="0" builtinId="0"/>
  </cellStyles>
  <dxfs count="13">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mille/Downloads/Nationals%2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Men Si Main Draw Prep"/>
      <sheetName val="Men Si Main"/>
      <sheetName val="Ladies Si Main Draw Prep"/>
      <sheetName val="Ladies Si Main"/>
      <sheetName val="Men Si Qual Draw Prep"/>
      <sheetName val="Men Si Qual 32&gt;8"/>
      <sheetName val="Veterans Si Draw Prep"/>
      <sheetName val="Veterans Si"/>
      <sheetName val="Men Do Main Draw Prep"/>
      <sheetName val="Men Do Main"/>
      <sheetName val="Ladies Do Main Draw Prep"/>
      <sheetName val="Ladies Do Main 16"/>
      <sheetName val="Veterans Do Main"/>
      <sheetName val="Mixed Do Main"/>
      <sheetName val="Plr List for OofP"/>
      <sheetName val="Fri 29th"/>
      <sheetName val="Sun 1st Jul - AM"/>
      <sheetName val="Sun 1st Jul - PM"/>
      <sheetName val="Mon 2nd Jul"/>
      <sheetName val="OofP 8 cts (2)"/>
      <sheetName val="OofP 4 cts"/>
      <sheetName val="OofP 8 cts"/>
      <sheetName val="OofP list"/>
      <sheetName val="RofP list "/>
      <sheetName val="Practice Cts (6)"/>
      <sheetName val="Practice Cts"/>
      <sheetName val="Boys Si LL List"/>
      <sheetName val="Girls' Si LL List "/>
      <sheetName val="Boys Si Alt List"/>
      <sheetName val="Girls Si Alt List"/>
      <sheetName val="Boys Do Alt List"/>
      <sheetName val="Girls Do Alt List"/>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s>
    <sheetDataSet>
      <sheetData sheetId="0"/>
      <sheetData sheetId="1">
        <row r="6">
          <cell r="A6" t="str">
            <v>National Open Championships 2012</v>
          </cell>
        </row>
        <row r="10">
          <cell r="A10" t="str">
            <v>29 Jun-8 Jul 2012</v>
          </cell>
          <cell r="C10" t="str">
            <v>Port of Spain, TRI</v>
          </cell>
          <cell r="D10" t="str">
            <v>King George V Park</v>
          </cell>
          <cell r="E10" t="str">
            <v>Chester Dalrymple</v>
          </cell>
        </row>
      </sheetData>
      <sheetData sheetId="2">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3"/>
      <sheetData sheetId="4"/>
      <sheetData sheetId="5"/>
      <sheetData sheetId="6"/>
      <sheetData sheetId="7"/>
      <sheetData sheetId="8"/>
      <sheetData sheetId="9"/>
      <sheetData sheetId="10">
        <row r="5">
          <cell r="R5">
            <v>8</v>
          </cell>
        </row>
        <row r="7">
          <cell r="A7">
            <v>1</v>
          </cell>
          <cell r="B7" t="str">
            <v>WILLIAMS</v>
          </cell>
          <cell r="C7" t="str">
            <v>Yohansey</v>
          </cell>
          <cell r="M7">
            <v>1</v>
          </cell>
          <cell r="Q7">
            <v>999</v>
          </cell>
          <cell r="R7">
            <v>1</v>
          </cell>
        </row>
        <row r="8">
          <cell r="A8">
            <v>2</v>
          </cell>
          <cell r="B8" t="str">
            <v>GOMEZ</v>
          </cell>
          <cell r="C8" t="str">
            <v xml:space="preserve">Liam </v>
          </cell>
          <cell r="M8">
            <v>2</v>
          </cell>
          <cell r="Q8">
            <v>999</v>
          </cell>
          <cell r="R8">
            <v>2</v>
          </cell>
        </row>
        <row r="9">
          <cell r="A9">
            <v>3</v>
          </cell>
          <cell r="B9" t="str">
            <v>WILSON</v>
          </cell>
          <cell r="C9" t="str">
            <v>Vaughn</v>
          </cell>
          <cell r="M9">
            <v>3</v>
          </cell>
          <cell r="Q9">
            <v>999</v>
          </cell>
          <cell r="R9">
            <v>3</v>
          </cell>
        </row>
        <row r="10">
          <cell r="A10">
            <v>4</v>
          </cell>
          <cell r="B10" t="str">
            <v>DAY</v>
          </cell>
          <cell r="C10" t="str">
            <v>Seve</v>
          </cell>
          <cell r="M10">
            <v>4</v>
          </cell>
          <cell r="Q10">
            <v>999</v>
          </cell>
          <cell r="R10">
            <v>4</v>
          </cell>
        </row>
        <row r="11">
          <cell r="A11">
            <v>5</v>
          </cell>
          <cell r="B11" t="str">
            <v>SMITH</v>
          </cell>
          <cell r="C11" t="str">
            <v xml:space="preserve">Lendl </v>
          </cell>
          <cell r="M11">
            <v>5</v>
          </cell>
          <cell r="Q11">
            <v>999</v>
          </cell>
          <cell r="R11">
            <v>5</v>
          </cell>
        </row>
        <row r="12">
          <cell r="A12">
            <v>6</v>
          </cell>
          <cell r="B12" t="str">
            <v>LEWIS</v>
          </cell>
          <cell r="C12" t="str">
            <v>Javier</v>
          </cell>
          <cell r="M12">
            <v>6</v>
          </cell>
          <cell r="Q12">
            <v>999</v>
          </cell>
          <cell r="R12">
            <v>6</v>
          </cell>
        </row>
        <row r="13">
          <cell r="A13">
            <v>7</v>
          </cell>
          <cell r="B13" t="str">
            <v>ABRAHAM</v>
          </cell>
          <cell r="C13" t="str">
            <v xml:space="preserve">Joshua </v>
          </cell>
          <cell r="M13">
            <v>7</v>
          </cell>
          <cell r="Q13">
            <v>999</v>
          </cell>
          <cell r="R13">
            <v>7</v>
          </cell>
        </row>
        <row r="14">
          <cell r="A14">
            <v>8</v>
          </cell>
          <cell r="B14" t="str">
            <v>DUKE</v>
          </cell>
          <cell r="C14" t="str">
            <v xml:space="preserve">Akiel </v>
          </cell>
          <cell r="M14">
            <v>8</v>
          </cell>
          <cell r="Q14">
            <v>999</v>
          </cell>
          <cell r="R14">
            <v>8</v>
          </cell>
        </row>
        <row r="15">
          <cell r="A15">
            <v>9</v>
          </cell>
          <cell r="B15" t="str">
            <v>BERNARD</v>
          </cell>
          <cell r="C15" t="str">
            <v xml:space="preserve">Shaquille </v>
          </cell>
          <cell r="M15">
            <v>999</v>
          </cell>
          <cell r="Q15">
            <v>999</v>
          </cell>
        </row>
        <row r="16">
          <cell r="A16">
            <v>10</v>
          </cell>
          <cell r="B16" t="str">
            <v>CLEMENT</v>
          </cell>
          <cell r="C16" t="str">
            <v xml:space="preserve">Denzil </v>
          </cell>
          <cell r="M16">
            <v>999</v>
          </cell>
          <cell r="Q16">
            <v>999</v>
          </cell>
        </row>
        <row r="17">
          <cell r="A17">
            <v>11</v>
          </cell>
          <cell r="B17" t="str">
            <v>BOYCE</v>
          </cell>
          <cell r="C17" t="str">
            <v>Andy</v>
          </cell>
          <cell r="M17">
            <v>999</v>
          </cell>
          <cell r="Q17">
            <v>999</v>
          </cell>
        </row>
        <row r="18">
          <cell r="A18">
            <v>12</v>
          </cell>
          <cell r="B18" t="str">
            <v>DAVIDSON</v>
          </cell>
          <cell r="C18" t="str">
            <v xml:space="preserve">Jelani </v>
          </cell>
          <cell r="M18">
            <v>999</v>
          </cell>
          <cell r="Q18">
            <v>999</v>
          </cell>
        </row>
        <row r="19">
          <cell r="A19">
            <v>13</v>
          </cell>
          <cell r="B19" t="str">
            <v>FURLONGUE</v>
          </cell>
          <cell r="C19" t="str">
            <v>John</v>
          </cell>
          <cell r="M19">
            <v>999</v>
          </cell>
          <cell r="Q19">
            <v>999</v>
          </cell>
        </row>
        <row r="20">
          <cell r="A20">
            <v>14</v>
          </cell>
          <cell r="B20" t="str">
            <v>HACKSHAW</v>
          </cell>
          <cell r="C20" t="str">
            <v xml:space="preserve">Ross </v>
          </cell>
          <cell r="M20">
            <v>999</v>
          </cell>
          <cell r="Q20">
            <v>999</v>
          </cell>
        </row>
        <row r="21">
          <cell r="A21">
            <v>15</v>
          </cell>
          <cell r="B21" t="str">
            <v>HOSPEDALES</v>
          </cell>
          <cell r="C21" t="str">
            <v xml:space="preserve">Reyne </v>
          </cell>
          <cell r="M21">
            <v>999</v>
          </cell>
          <cell r="Q21">
            <v>999</v>
          </cell>
        </row>
        <row r="22">
          <cell r="A22">
            <v>16</v>
          </cell>
          <cell r="B22" t="str">
            <v>LEWIS</v>
          </cell>
          <cell r="C22" t="str">
            <v xml:space="preserve">Brandon </v>
          </cell>
          <cell r="M22">
            <v>999</v>
          </cell>
          <cell r="Q22">
            <v>999</v>
          </cell>
        </row>
        <row r="23">
          <cell r="A23">
            <v>17</v>
          </cell>
          <cell r="B23" t="str">
            <v>MOHAMMED</v>
          </cell>
          <cell r="C23" t="str">
            <v xml:space="preserve">Nabeel </v>
          </cell>
          <cell r="M23">
            <v>999</v>
          </cell>
          <cell r="Q23">
            <v>999</v>
          </cell>
        </row>
        <row r="24">
          <cell r="A24">
            <v>18</v>
          </cell>
          <cell r="B24" t="str">
            <v>ROBINSON</v>
          </cell>
          <cell r="C24" t="str">
            <v xml:space="preserve">Gianluc </v>
          </cell>
          <cell r="M24">
            <v>999</v>
          </cell>
          <cell r="Q24">
            <v>999</v>
          </cell>
        </row>
        <row r="25">
          <cell r="A25">
            <v>19</v>
          </cell>
          <cell r="B25" t="str">
            <v>ROBINSON</v>
          </cell>
          <cell r="C25" t="str">
            <v xml:space="preserve">Ronald </v>
          </cell>
          <cell r="M25">
            <v>999</v>
          </cell>
          <cell r="Q25">
            <v>999</v>
          </cell>
        </row>
        <row r="26">
          <cell r="A26">
            <v>20</v>
          </cell>
          <cell r="B26" t="str">
            <v>SANCHEZ</v>
          </cell>
          <cell r="C26" t="str">
            <v xml:space="preserve">Che </v>
          </cell>
          <cell r="M26">
            <v>999</v>
          </cell>
          <cell r="Q26">
            <v>999</v>
          </cell>
        </row>
        <row r="27">
          <cell r="A27">
            <v>21</v>
          </cell>
          <cell r="B27" t="str">
            <v>SOO PING CHOW</v>
          </cell>
          <cell r="C27" t="str">
            <v>Aaron</v>
          </cell>
          <cell r="M27">
            <v>999</v>
          </cell>
          <cell r="Q27">
            <v>999</v>
          </cell>
        </row>
        <row r="28">
          <cell r="A28">
            <v>22</v>
          </cell>
          <cell r="B28" t="str">
            <v>TRIM</v>
          </cell>
          <cell r="C28" t="str">
            <v xml:space="preserve">Kyrel </v>
          </cell>
          <cell r="M28">
            <v>999</v>
          </cell>
          <cell r="Q28">
            <v>999</v>
          </cell>
        </row>
        <row r="29">
          <cell r="A29">
            <v>23</v>
          </cell>
          <cell r="B29" t="str">
            <v>VALENTINE</v>
          </cell>
          <cell r="C29" t="str">
            <v xml:space="preserve">Kristyan </v>
          </cell>
          <cell r="M29">
            <v>999</v>
          </cell>
          <cell r="Q29">
            <v>999</v>
          </cell>
        </row>
        <row r="30">
          <cell r="A30">
            <v>24</v>
          </cell>
          <cell r="B30" t="str">
            <v>VILLAROEL</v>
          </cell>
          <cell r="C30" t="str">
            <v>Louis</v>
          </cell>
          <cell r="M30">
            <v>999</v>
          </cell>
          <cell r="Q30">
            <v>999</v>
          </cell>
        </row>
        <row r="31">
          <cell r="A31">
            <v>25</v>
          </cell>
          <cell r="B31" t="str">
            <v>Q</v>
          </cell>
          <cell r="M31">
            <v>999</v>
          </cell>
          <cell r="Q31">
            <v>999</v>
          </cell>
        </row>
        <row r="32">
          <cell r="A32">
            <v>26</v>
          </cell>
          <cell r="B32" t="str">
            <v>Q</v>
          </cell>
          <cell r="M32">
            <v>999</v>
          </cell>
          <cell r="Q32">
            <v>999</v>
          </cell>
        </row>
        <row r="33">
          <cell r="A33">
            <v>27</v>
          </cell>
          <cell r="B33" t="str">
            <v>Q</v>
          </cell>
          <cell r="M33">
            <v>999</v>
          </cell>
          <cell r="Q33">
            <v>999</v>
          </cell>
        </row>
        <row r="34">
          <cell r="A34">
            <v>28</v>
          </cell>
          <cell r="B34" t="str">
            <v>Q</v>
          </cell>
          <cell r="M34">
            <v>999</v>
          </cell>
          <cell r="Q34">
            <v>999</v>
          </cell>
        </row>
        <row r="35">
          <cell r="A35">
            <v>29</v>
          </cell>
          <cell r="B35" t="str">
            <v>Q</v>
          </cell>
          <cell r="M35">
            <v>999</v>
          </cell>
          <cell r="Q35">
            <v>999</v>
          </cell>
        </row>
        <row r="36">
          <cell r="A36">
            <v>30</v>
          </cell>
          <cell r="B36" t="str">
            <v>Q</v>
          </cell>
          <cell r="M36">
            <v>999</v>
          </cell>
          <cell r="Q36">
            <v>999</v>
          </cell>
        </row>
        <row r="37">
          <cell r="A37">
            <v>31</v>
          </cell>
          <cell r="B37" t="str">
            <v>Q</v>
          </cell>
          <cell r="M37">
            <v>999</v>
          </cell>
          <cell r="Q37">
            <v>999</v>
          </cell>
        </row>
        <row r="38">
          <cell r="A38">
            <v>32</v>
          </cell>
          <cell r="B38" t="str">
            <v>Q</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selection activeCell="J39" sqref="J39"/>
    </sheetView>
  </sheetViews>
  <sheetFormatPr defaultRowHeight="12.75"/>
  <cols>
    <col min="1" max="1" width="4.140625" customWidth="1"/>
    <col min="2" max="3" width="4.7109375" customWidth="1"/>
    <col min="4" max="4" width="4.28515625" customWidth="1"/>
    <col min="5" max="5" width="12.7109375" customWidth="1"/>
    <col min="6" max="6" width="2.7109375" customWidth="1"/>
    <col min="7" max="7" width="7.7109375" customWidth="1"/>
    <col min="8" max="8" width="5.85546875" customWidth="1"/>
    <col min="9" max="9" width="1.7109375" style="140" customWidth="1"/>
    <col min="10" max="10" width="13.5703125" customWidth="1"/>
    <col min="11" max="11" width="2.42578125" style="140" customWidth="1"/>
    <col min="12" max="12" width="10.7109375" customWidth="1"/>
    <col min="13" max="13" width="1.7109375" style="141" customWidth="1"/>
    <col min="14" max="14" width="10.7109375" customWidth="1"/>
    <col min="15" max="15" width="1.7109375" style="140" customWidth="1"/>
    <col min="16" max="16" width="10.7109375" customWidth="1"/>
    <col min="17" max="17" width="1.7109375" style="141" customWidth="1"/>
    <col min="18" max="18" width="0" hidden="1" customWidth="1"/>
    <col min="19" max="19" width="8.7109375" customWidth="1"/>
    <col min="20" max="20" width="9.140625" hidden="1" customWidth="1"/>
  </cols>
  <sheetData>
    <row r="1" spans="1:20" s="8" customFormat="1" ht="21.75" customHeight="1">
      <c r="A1" s="1" t="str">
        <f>'[1]Week SetUp'!$A$6</f>
        <v>National Open Championships 2012</v>
      </c>
      <c r="B1" s="2"/>
      <c r="C1" s="3"/>
      <c r="D1" s="3"/>
      <c r="E1" s="3"/>
      <c r="F1" s="3"/>
      <c r="G1" s="3"/>
      <c r="H1" s="3"/>
      <c r="I1" s="4"/>
      <c r="J1" s="5"/>
      <c r="K1" s="6"/>
      <c r="L1" s="7"/>
      <c r="M1" s="4"/>
      <c r="N1" s="4" t="s">
        <v>0</v>
      </c>
      <c r="O1" s="4"/>
      <c r="P1" s="3"/>
      <c r="Q1" s="4"/>
    </row>
    <row r="2" spans="1:20" s="14" customFormat="1" ht="15.75">
      <c r="A2" s="9"/>
      <c r="B2" s="9"/>
      <c r="C2" s="9"/>
      <c r="D2" s="9"/>
      <c r="E2" s="9"/>
      <c r="F2" s="10"/>
      <c r="G2" s="11"/>
      <c r="H2" s="11"/>
      <c r="I2" s="12"/>
      <c r="J2" s="13" t="s">
        <v>1</v>
      </c>
      <c r="K2" s="6"/>
      <c r="L2" s="6"/>
      <c r="M2" s="12"/>
      <c r="N2" s="11"/>
      <c r="O2" s="12"/>
      <c r="P2" s="11"/>
      <c r="Q2" s="12"/>
    </row>
    <row r="3" spans="1:20" s="19" customFormat="1" ht="11.25" customHeight="1">
      <c r="A3" s="15" t="s">
        <v>2</v>
      </c>
      <c r="B3" s="15"/>
      <c r="C3" s="15"/>
      <c r="D3" s="15"/>
      <c r="E3" s="15"/>
      <c r="F3" s="15" t="s">
        <v>3</v>
      </c>
      <c r="G3" s="15"/>
      <c r="H3" s="15"/>
      <c r="I3" s="16"/>
      <c r="J3" s="17" t="s">
        <v>4</v>
      </c>
      <c r="K3" s="16"/>
      <c r="L3" s="15"/>
      <c r="M3" s="16"/>
      <c r="N3" s="15"/>
      <c r="O3" s="16"/>
      <c r="P3" s="15"/>
      <c r="Q3" s="18" t="s">
        <v>5</v>
      </c>
    </row>
    <row r="4" spans="1:20" s="27" customFormat="1" ht="11.25" customHeight="1" thickBot="1">
      <c r="A4" s="20" t="str">
        <f>'[1]Week SetUp'!$A$10</f>
        <v>29 Jun-8 Jul 2012</v>
      </c>
      <c r="B4" s="20"/>
      <c r="C4" s="20"/>
      <c r="D4" s="21"/>
      <c r="E4" s="21"/>
      <c r="F4" s="21" t="str">
        <f>'[1]Week SetUp'!$C$10</f>
        <v>Port of Spain, TRI</v>
      </c>
      <c r="G4" s="22"/>
      <c r="H4" s="21"/>
      <c r="I4" s="23"/>
      <c r="J4" s="24" t="str">
        <f>'[1]Week SetUp'!$D$10</f>
        <v>King George V Park</v>
      </c>
      <c r="K4" s="23"/>
      <c r="L4" s="25">
        <f>'[1]Week SetUp'!$A$12</f>
        <v>0</v>
      </c>
      <c r="M4" s="23"/>
      <c r="N4" s="21"/>
      <c r="O4" s="23"/>
      <c r="P4" s="21"/>
      <c r="Q4" s="26" t="str">
        <f>'[1]Week SetUp'!$E$10</f>
        <v>Chester Dalrymple</v>
      </c>
    </row>
    <row r="5" spans="1:20" s="19" customFormat="1" ht="9">
      <c r="A5" s="28"/>
      <c r="B5" s="29" t="s">
        <v>6</v>
      </c>
      <c r="C5" s="29" t="s">
        <v>7</v>
      </c>
      <c r="D5" s="29" t="s">
        <v>8</v>
      </c>
      <c r="E5" s="30" t="s">
        <v>9</v>
      </c>
      <c r="F5" s="30" t="s">
        <v>10</v>
      </c>
      <c r="G5" s="30"/>
      <c r="H5" s="30" t="s">
        <v>11</v>
      </c>
      <c r="I5" s="30"/>
      <c r="J5" s="29" t="s">
        <v>12</v>
      </c>
      <c r="K5" s="31"/>
      <c r="L5" s="29" t="s">
        <v>13</v>
      </c>
      <c r="M5" s="31"/>
      <c r="N5" s="29" t="s">
        <v>14</v>
      </c>
      <c r="O5" s="31"/>
      <c r="P5" s="29" t="s">
        <v>15</v>
      </c>
      <c r="Q5" s="32"/>
    </row>
    <row r="6" spans="1:20" s="19" customFormat="1" ht="3.75" customHeight="1" thickBot="1">
      <c r="A6" s="33"/>
      <c r="B6" s="34"/>
      <c r="C6" s="35"/>
      <c r="D6" s="34"/>
      <c r="E6" s="36"/>
      <c r="F6" s="36"/>
      <c r="G6" s="37"/>
      <c r="H6" s="36"/>
      <c r="I6" s="38"/>
      <c r="J6" s="34"/>
      <c r="K6" s="38"/>
      <c r="L6" s="34"/>
      <c r="M6" s="38"/>
      <c r="N6" s="34"/>
      <c r="O6" s="38"/>
      <c r="P6" s="34"/>
      <c r="Q6" s="39"/>
    </row>
    <row r="7" spans="1:20" s="51" customFormat="1" ht="10.5" customHeight="1">
      <c r="A7" s="40">
        <v>1</v>
      </c>
      <c r="B7" s="41">
        <f>IF($D7="","",VLOOKUP($D7,'[1]Men Si Main Draw Prep'!$A$7:$P$38,15))</f>
        <v>0</v>
      </c>
      <c r="C7" s="41">
        <f>IF($D7="","",VLOOKUP($D7,'[1]Men Si Main Draw Prep'!$A$7:$P$38,16))</f>
        <v>0</v>
      </c>
      <c r="D7" s="42">
        <v>1</v>
      </c>
      <c r="E7" s="43" t="str">
        <f>UPPER(IF($D7="","",VLOOKUP($D7,'[1]Men Si Main Draw Prep'!$A$7:$P$38,2)))</f>
        <v>WILLIAMS</v>
      </c>
      <c r="F7" s="43" t="str">
        <f>IF($D7="","",VLOOKUP($D7,'[1]Men Si Main Draw Prep'!$A$7:$P$38,3))</f>
        <v>Yohansey</v>
      </c>
      <c r="G7" s="43"/>
      <c r="H7" s="43">
        <f>IF($D7="","",VLOOKUP($D7,'[1]Men Si Main Draw Prep'!$A$7:$P$38,4))</f>
        <v>0</v>
      </c>
      <c r="I7" s="44"/>
      <c r="J7" s="45"/>
      <c r="K7" s="45"/>
      <c r="L7" s="45"/>
      <c r="M7" s="45"/>
      <c r="N7" s="46"/>
      <c r="O7" s="47"/>
      <c r="P7" s="48"/>
      <c r="Q7" s="49"/>
      <c r="R7" s="50"/>
      <c r="T7" s="52" t="str">
        <f>'[1]SetUp Officials'!P21</f>
        <v>Umpire</v>
      </c>
    </row>
    <row r="8" spans="1:20" s="51" customFormat="1" ht="9.6" customHeight="1">
      <c r="A8" s="53"/>
      <c r="B8" s="54"/>
      <c r="C8" s="54"/>
      <c r="D8" s="54"/>
      <c r="E8" s="55"/>
      <c r="F8" s="55"/>
      <c r="G8" s="56"/>
      <c r="H8" s="57" t="s">
        <v>16</v>
      </c>
      <c r="I8" s="58"/>
      <c r="J8" s="59" t="str">
        <f>UPPER(IF(OR(I8="a",I8="as"),E7,IF(OR(I8="b",I8="bs"),E9,)))</f>
        <v/>
      </c>
      <c r="K8" s="59"/>
      <c r="L8" s="45"/>
      <c r="M8" s="45"/>
      <c r="N8" s="46"/>
      <c r="O8" s="47"/>
      <c r="P8" s="48"/>
      <c r="Q8" s="49"/>
      <c r="R8" s="50"/>
      <c r="T8" s="60" t="str">
        <f>'[1]SetUp Officials'!P22</f>
        <v xml:space="preserve"> </v>
      </c>
    </row>
    <row r="9" spans="1:20" s="51" customFormat="1" ht="9.6" customHeight="1">
      <c r="A9" s="53">
        <v>2</v>
      </c>
      <c r="B9" s="41">
        <f>IF($D9="","",VLOOKUP($D9,'[1]Men Si Main Draw Prep'!$A$7:$P$38,15))</f>
        <v>0</v>
      </c>
      <c r="C9" s="41">
        <f>IF($D9="","",VLOOKUP($D9,'[1]Men Si Main Draw Prep'!$A$7:$P$38,16))</f>
        <v>0</v>
      </c>
      <c r="D9" s="42">
        <v>16</v>
      </c>
      <c r="E9" s="61" t="str">
        <f>UPPER(IF($D9="","",VLOOKUP($D9,'[1]Men Si Main Draw Prep'!$A$7:$P$38,2)))</f>
        <v>LEWIS</v>
      </c>
      <c r="F9" s="61" t="str">
        <f>IF($D9="","",VLOOKUP($D9,'[1]Men Si Main Draw Prep'!$A$7:$P$38,3))</f>
        <v xml:space="preserve">Brandon </v>
      </c>
      <c r="G9" s="61"/>
      <c r="H9" s="61">
        <f>IF($D9="","",VLOOKUP($D9,'[1]Men Si Main Draw Prep'!$A$7:$P$38,4))</f>
        <v>0</v>
      </c>
      <c r="I9" s="62"/>
      <c r="J9" s="45"/>
      <c r="K9" s="63"/>
      <c r="L9" s="45"/>
      <c r="M9" s="45"/>
      <c r="N9" s="46"/>
      <c r="O9" s="47"/>
      <c r="P9" s="48"/>
      <c r="Q9" s="49"/>
      <c r="R9" s="50"/>
      <c r="T9" s="60" t="str">
        <f>'[1]SetUp Officials'!P23</f>
        <v xml:space="preserve"> </v>
      </c>
    </row>
    <row r="10" spans="1:20" s="51" customFormat="1" ht="9.6" customHeight="1">
      <c r="A10" s="53"/>
      <c r="B10" s="54"/>
      <c r="C10" s="54"/>
      <c r="D10" s="64"/>
      <c r="E10" s="55"/>
      <c r="F10" s="55"/>
      <c r="G10" s="56"/>
      <c r="H10" s="55"/>
      <c r="I10" s="65"/>
      <c r="J10" s="57" t="s">
        <v>16</v>
      </c>
      <c r="K10" s="66"/>
      <c r="L10" s="59" t="str">
        <f>UPPER(IF(OR(K10="a",K10="as"),J8,IF(OR(K10="b",K10="bs"),J12,)))</f>
        <v/>
      </c>
      <c r="M10" s="67"/>
      <c r="N10" s="68"/>
      <c r="O10" s="68"/>
      <c r="P10" s="48"/>
      <c r="Q10" s="49"/>
      <c r="R10" s="50"/>
      <c r="T10" s="60" t="str">
        <f>'[1]SetUp Officials'!P24</f>
        <v xml:space="preserve"> </v>
      </c>
    </row>
    <row r="11" spans="1:20" s="51" customFormat="1" ht="9.6" customHeight="1">
      <c r="A11" s="53">
        <v>3</v>
      </c>
      <c r="B11" s="41">
        <f>IF($D11="","",VLOOKUP($D11,'[1]Men Si Main Draw Prep'!$A$7:$P$38,15))</f>
        <v>0</v>
      </c>
      <c r="C11" s="41">
        <f>IF($D11="","",VLOOKUP($D11,'[1]Men Si Main Draw Prep'!$A$7:$P$38,16))</f>
        <v>0</v>
      </c>
      <c r="D11" s="42">
        <v>19</v>
      </c>
      <c r="E11" s="61" t="str">
        <f>UPPER(IF($D11="","",VLOOKUP($D11,'[1]Men Si Main Draw Prep'!$A$7:$P$38,2)))</f>
        <v>ROBINSON</v>
      </c>
      <c r="F11" s="61" t="str">
        <f>IF($D11="","",VLOOKUP($D11,'[1]Men Si Main Draw Prep'!$A$7:$P$38,3))</f>
        <v xml:space="preserve">Ronald </v>
      </c>
      <c r="G11" s="61"/>
      <c r="H11" s="61">
        <f>IF($D11="","",VLOOKUP($D11,'[1]Men Si Main Draw Prep'!$A$7:$P$38,4))</f>
        <v>0</v>
      </c>
      <c r="I11" s="44"/>
      <c r="J11" s="45"/>
      <c r="K11" s="69"/>
      <c r="L11" s="45"/>
      <c r="M11" s="70"/>
      <c r="N11" s="68"/>
      <c r="O11" s="68"/>
      <c r="P11" s="48"/>
      <c r="Q11" s="49"/>
      <c r="R11" s="50"/>
      <c r="T11" s="60" t="str">
        <f>'[1]SetUp Officials'!P25</f>
        <v xml:space="preserve"> </v>
      </c>
    </row>
    <row r="12" spans="1:20" s="51" customFormat="1" ht="9.6" customHeight="1">
      <c r="A12" s="53"/>
      <c r="B12" s="54"/>
      <c r="C12" s="54"/>
      <c r="D12" s="64"/>
      <c r="E12" s="55"/>
      <c r="F12" s="55"/>
      <c r="G12" s="56"/>
      <c r="H12" s="57" t="s">
        <v>16</v>
      </c>
      <c r="I12" s="58"/>
      <c r="J12" s="59" t="str">
        <f>UPPER(IF(OR(I12="a",I12="as"),E11,IF(OR(I12="b",I12="bs"),E13,)))</f>
        <v/>
      </c>
      <c r="K12" s="71"/>
      <c r="L12" s="45"/>
      <c r="M12" s="70"/>
      <c r="N12" s="68"/>
      <c r="O12" s="68"/>
      <c r="P12" s="48"/>
      <c r="Q12" s="49"/>
      <c r="R12" s="50"/>
      <c r="T12" s="60" t="str">
        <f>'[1]SetUp Officials'!P26</f>
        <v xml:space="preserve"> </v>
      </c>
    </row>
    <row r="13" spans="1:20" s="51" customFormat="1" ht="9.6" customHeight="1">
      <c r="A13" s="53">
        <v>4</v>
      </c>
      <c r="B13" s="41">
        <f>IF($D13="","",VLOOKUP($D13,'[1]Men Si Main Draw Prep'!$A$7:$P$38,15))</f>
        <v>0</v>
      </c>
      <c r="C13" s="41">
        <f>IF($D13="","",VLOOKUP($D13,'[1]Men Si Main Draw Prep'!$A$7:$P$38,16))</f>
        <v>0</v>
      </c>
      <c r="D13" s="42">
        <v>9</v>
      </c>
      <c r="E13" s="61" t="str">
        <f>UPPER(IF($D13="","",VLOOKUP($D13,'[1]Men Si Main Draw Prep'!$A$7:$P$38,2)))</f>
        <v>BERNARD</v>
      </c>
      <c r="F13" s="61" t="str">
        <f>IF($D13="","",VLOOKUP($D13,'[1]Men Si Main Draw Prep'!$A$7:$P$38,3))</f>
        <v xml:space="preserve">Shaquille </v>
      </c>
      <c r="G13" s="61"/>
      <c r="H13" s="61">
        <f>IF($D13="","",VLOOKUP($D13,'[1]Men Si Main Draw Prep'!$A$7:$P$38,4))</f>
        <v>0</v>
      </c>
      <c r="I13" s="72"/>
      <c r="J13" s="45"/>
      <c r="K13" s="45"/>
      <c r="L13" s="45"/>
      <c r="M13" s="70"/>
      <c r="N13" s="68"/>
      <c r="O13" s="68"/>
      <c r="P13" s="48"/>
      <c r="Q13" s="49"/>
      <c r="R13" s="50"/>
      <c r="T13" s="60" t="str">
        <f>'[1]SetUp Officials'!P27</f>
        <v xml:space="preserve"> </v>
      </c>
    </row>
    <row r="14" spans="1:20" s="51" customFormat="1" ht="9.6" customHeight="1">
      <c r="A14" s="53"/>
      <c r="B14" s="54"/>
      <c r="C14" s="54"/>
      <c r="D14" s="64"/>
      <c r="E14" s="45"/>
      <c r="F14" s="45"/>
      <c r="G14" s="73"/>
      <c r="H14" s="74"/>
      <c r="I14" s="65"/>
      <c r="J14" s="45"/>
      <c r="K14" s="45"/>
      <c r="L14" s="57" t="s">
        <v>16</v>
      </c>
      <c r="M14" s="66"/>
      <c r="N14" s="59" t="str">
        <f>UPPER(IF(OR(M14="a",M14="as"),L10,IF(OR(M14="b",M14="bs"),L18,)))</f>
        <v/>
      </c>
      <c r="O14" s="67"/>
      <c r="P14" s="48"/>
      <c r="Q14" s="49"/>
      <c r="R14" s="50"/>
      <c r="T14" s="60" t="str">
        <f>'[1]SetUp Officials'!P28</f>
        <v xml:space="preserve"> </v>
      </c>
    </row>
    <row r="15" spans="1:20" s="51" customFormat="1" ht="9.6" customHeight="1">
      <c r="A15" s="53">
        <v>5</v>
      </c>
      <c r="B15" s="41">
        <f>IF($D15="","",VLOOKUP($D15,'[1]Men Si Main Draw Prep'!$A$7:$P$38,15))</f>
        <v>0</v>
      </c>
      <c r="C15" s="41">
        <f>IF($D15="","",VLOOKUP($D15,'[1]Men Si Main Draw Prep'!$A$7:$P$38,16))</f>
        <v>0</v>
      </c>
      <c r="D15" s="42">
        <v>23</v>
      </c>
      <c r="E15" s="61" t="str">
        <f>UPPER(IF($D15="","",VLOOKUP($D15,'[1]Men Si Main Draw Prep'!$A$7:$P$38,2)))</f>
        <v>VALENTINE</v>
      </c>
      <c r="F15" s="61" t="str">
        <f>IF($D15="","",VLOOKUP($D15,'[1]Men Si Main Draw Prep'!$A$7:$P$38,3))</f>
        <v xml:space="preserve">Kristyan </v>
      </c>
      <c r="G15" s="61"/>
      <c r="H15" s="61">
        <f>IF($D15="","",VLOOKUP($D15,'[1]Men Si Main Draw Prep'!$A$7:$P$38,4))</f>
        <v>0</v>
      </c>
      <c r="I15" s="75"/>
      <c r="J15" s="45"/>
      <c r="K15" s="45"/>
      <c r="L15" s="45"/>
      <c r="M15" s="70"/>
      <c r="N15" s="45"/>
      <c r="O15" s="76"/>
      <c r="P15" s="46"/>
      <c r="Q15" s="47"/>
      <c r="R15" s="50"/>
      <c r="T15" s="60" t="str">
        <f>'[1]SetUp Officials'!P29</f>
        <v xml:space="preserve"> </v>
      </c>
    </row>
    <row r="16" spans="1:20" s="51" customFormat="1" ht="9.6" customHeight="1" thickBot="1">
      <c r="A16" s="53"/>
      <c r="B16" s="54"/>
      <c r="C16" s="54"/>
      <c r="D16" s="64"/>
      <c r="E16" s="55"/>
      <c r="F16" s="55"/>
      <c r="G16" s="56"/>
      <c r="H16" s="57" t="s">
        <v>16</v>
      </c>
      <c r="I16" s="58"/>
      <c r="J16" s="59" t="str">
        <f>UPPER(IF(OR(I16="a",I16="as"),E15,IF(OR(I16="b",I16="bs"),E17,)))</f>
        <v/>
      </c>
      <c r="K16" s="59"/>
      <c r="L16" s="45"/>
      <c r="M16" s="70"/>
      <c r="N16" s="46"/>
      <c r="O16" s="76"/>
      <c r="P16" s="46"/>
      <c r="Q16" s="47"/>
      <c r="R16" s="50"/>
      <c r="T16" s="77" t="str">
        <f>'[1]SetUp Officials'!P30</f>
        <v>None</v>
      </c>
    </row>
    <row r="17" spans="1:18" s="51" customFormat="1" ht="9.6" customHeight="1">
      <c r="A17" s="53">
        <v>6</v>
      </c>
      <c r="B17" s="41">
        <f>IF($D17="","",VLOOKUP($D17,'[1]Men Si Main Draw Prep'!$A$7:$P$38,15))</f>
        <v>0</v>
      </c>
      <c r="C17" s="41">
        <f>IF($D17="","",VLOOKUP($D17,'[1]Men Si Main Draw Prep'!$A$7:$P$38,16))</f>
        <v>0</v>
      </c>
      <c r="D17" s="42">
        <v>21</v>
      </c>
      <c r="E17" s="61" t="str">
        <f>UPPER(IF($D17="","",VLOOKUP($D17,'[1]Men Si Main Draw Prep'!$A$7:$P$38,2)))</f>
        <v>SOO PING CHOW</v>
      </c>
      <c r="F17" s="61" t="str">
        <f>IF($D17="","",VLOOKUP($D17,'[1]Men Si Main Draw Prep'!$A$7:$P$38,3))</f>
        <v>Aaron</v>
      </c>
      <c r="G17" s="61"/>
      <c r="H17" s="61">
        <f>IF($D17="","",VLOOKUP($D17,'[1]Men Si Main Draw Prep'!$A$7:$P$38,4))</f>
        <v>0</v>
      </c>
      <c r="I17" s="62"/>
      <c r="J17" s="45"/>
      <c r="K17" s="63"/>
      <c r="L17" s="45"/>
      <c r="M17" s="70"/>
      <c r="N17" s="46"/>
      <c r="O17" s="76"/>
      <c r="P17" s="46"/>
      <c r="Q17" s="47"/>
      <c r="R17" s="50"/>
    </row>
    <row r="18" spans="1:18" s="51" customFormat="1" ht="9.6" customHeight="1">
      <c r="A18" s="53"/>
      <c r="B18" s="54"/>
      <c r="C18" s="54"/>
      <c r="D18" s="64"/>
      <c r="E18" s="55"/>
      <c r="F18" s="55"/>
      <c r="G18" s="56"/>
      <c r="H18" s="45"/>
      <c r="I18" s="65"/>
      <c r="J18" s="57" t="s">
        <v>16</v>
      </c>
      <c r="K18" s="66"/>
      <c r="L18" s="59" t="str">
        <f>UPPER(IF(OR(K18="a",K18="as"),J16,IF(OR(K18="b",K18="bs"),J20,)))</f>
        <v/>
      </c>
      <c r="M18" s="78"/>
      <c r="N18" s="46"/>
      <c r="O18" s="76"/>
      <c r="P18" s="46"/>
      <c r="Q18" s="47"/>
      <c r="R18" s="50"/>
    </row>
    <row r="19" spans="1:18" s="51" customFormat="1" ht="9.6" customHeight="1">
      <c r="A19" s="53">
        <v>7</v>
      </c>
      <c r="B19" s="41">
        <f>IF($D19="","",VLOOKUP($D19,'[1]Men Si Main Draw Prep'!$A$7:$P$38,15))</f>
        <v>0</v>
      </c>
      <c r="C19" s="41">
        <f>IF($D19="","",VLOOKUP($D19,'[1]Men Si Main Draw Prep'!$A$7:$P$38,16))</f>
        <v>0</v>
      </c>
      <c r="D19" s="42">
        <v>18</v>
      </c>
      <c r="E19" s="61" t="str">
        <f>UPPER(IF($D19="","",VLOOKUP($D19,'[1]Men Si Main Draw Prep'!$A$7:$P$38,2)))</f>
        <v>ROBINSON</v>
      </c>
      <c r="F19" s="61" t="str">
        <f>IF($D19="","",VLOOKUP($D19,'[1]Men Si Main Draw Prep'!$A$7:$P$38,3))</f>
        <v xml:space="preserve">Gianluc </v>
      </c>
      <c r="G19" s="61"/>
      <c r="H19" s="61">
        <f>IF($D19="","",VLOOKUP($D19,'[1]Men Si Main Draw Prep'!$A$7:$P$38,4))</f>
        <v>0</v>
      </c>
      <c r="I19" s="44"/>
      <c r="J19" s="45"/>
      <c r="K19" s="69"/>
      <c r="L19" s="45"/>
      <c r="M19" s="68"/>
      <c r="N19" s="46"/>
      <c r="O19" s="76"/>
      <c r="P19" s="46"/>
      <c r="Q19" s="47"/>
      <c r="R19" s="50"/>
    </row>
    <row r="20" spans="1:18" s="51" customFormat="1" ht="9.6" customHeight="1">
      <c r="A20" s="53"/>
      <c r="B20" s="54"/>
      <c r="C20" s="54"/>
      <c r="D20" s="54"/>
      <c r="E20" s="55"/>
      <c r="F20" s="55"/>
      <c r="G20" s="56"/>
      <c r="H20" s="57" t="s">
        <v>16</v>
      </c>
      <c r="I20" s="58"/>
      <c r="J20" s="59" t="str">
        <f>UPPER(IF(OR(I20="a",I20="as"),E19,IF(OR(I20="b",I20="bs"),E21,)))</f>
        <v/>
      </c>
      <c r="K20" s="71"/>
      <c r="L20" s="45"/>
      <c r="M20" s="68"/>
      <c r="N20" s="46"/>
      <c r="O20" s="76"/>
      <c r="P20" s="46"/>
      <c r="Q20" s="47"/>
      <c r="R20" s="50"/>
    </row>
    <row r="21" spans="1:18" s="51" customFormat="1" ht="9.6" customHeight="1">
      <c r="A21" s="40">
        <v>8</v>
      </c>
      <c r="B21" s="41">
        <f>IF($D21="","",VLOOKUP($D21,'[1]Men Si Main Draw Prep'!$A$7:$P$38,15))</f>
        <v>0</v>
      </c>
      <c r="C21" s="41">
        <f>IF($D21="","",VLOOKUP($D21,'[1]Men Si Main Draw Prep'!$A$7:$P$38,16))</f>
        <v>0</v>
      </c>
      <c r="D21" s="42">
        <v>8</v>
      </c>
      <c r="E21" s="43" t="str">
        <f>UPPER(IF($D21="","",VLOOKUP($D21,'[1]Men Si Main Draw Prep'!$A$7:$P$38,2)))</f>
        <v>DUKE</v>
      </c>
      <c r="F21" s="43" t="str">
        <f>IF($D21="","",VLOOKUP($D21,'[1]Men Si Main Draw Prep'!$A$7:$P$38,3))</f>
        <v xml:space="preserve">Akiel </v>
      </c>
      <c r="G21" s="43"/>
      <c r="H21" s="43">
        <f>IF($D21="","",VLOOKUP($D21,'[1]Men Si Main Draw Prep'!$A$7:$P$38,4))</f>
        <v>0</v>
      </c>
      <c r="I21" s="72"/>
      <c r="J21" s="45"/>
      <c r="K21" s="45"/>
      <c r="L21" s="45"/>
      <c r="M21" s="68"/>
      <c r="N21" s="46"/>
      <c r="O21" s="76"/>
      <c r="P21" s="46"/>
      <c r="Q21" s="47"/>
      <c r="R21" s="50"/>
    </row>
    <row r="22" spans="1:18" s="51" customFormat="1" ht="9.6" customHeight="1">
      <c r="A22" s="53"/>
      <c r="B22" s="54"/>
      <c r="C22" s="54"/>
      <c r="D22" s="54"/>
      <c r="E22" s="74"/>
      <c r="F22" s="74"/>
      <c r="G22" s="79"/>
      <c r="H22" s="74"/>
      <c r="I22" s="65"/>
      <c r="J22" s="45"/>
      <c r="K22" s="45"/>
      <c r="L22" s="45"/>
      <c r="M22" s="68"/>
      <c r="N22" s="57" t="s">
        <v>16</v>
      </c>
      <c r="O22" s="66"/>
      <c r="P22" s="59" t="str">
        <f>UPPER(IF(OR(O22="a",O22="as"),N14,IF(OR(O22="b",O22="bs"),N30,)))</f>
        <v/>
      </c>
      <c r="Q22" s="80"/>
      <c r="R22" s="50"/>
    </row>
    <row r="23" spans="1:18" s="51" customFormat="1" ht="9.6" customHeight="1">
      <c r="A23" s="40">
        <v>9</v>
      </c>
      <c r="B23" s="41">
        <f>IF($D23="","",VLOOKUP($D23,'[1]Men Si Main Draw Prep'!$A$7:$P$38,15))</f>
        <v>0</v>
      </c>
      <c r="C23" s="41">
        <f>IF($D23="","",VLOOKUP($D23,'[1]Men Si Main Draw Prep'!$A$7:$P$38,16))</f>
        <v>0</v>
      </c>
      <c r="D23" s="42">
        <v>3</v>
      </c>
      <c r="E23" s="43" t="str">
        <f>UPPER(IF($D23="","",VLOOKUP($D23,'[1]Men Si Main Draw Prep'!$A$7:$P$38,2)))</f>
        <v>WILSON</v>
      </c>
      <c r="F23" s="43" t="str">
        <f>IF($D23="","",VLOOKUP($D23,'[1]Men Si Main Draw Prep'!$A$7:$P$38,3))</f>
        <v>Vaughn</v>
      </c>
      <c r="G23" s="43"/>
      <c r="H23" s="43">
        <f>IF($D23="","",VLOOKUP($D23,'[1]Men Si Main Draw Prep'!$A$7:$P$38,4))</f>
        <v>0</v>
      </c>
      <c r="I23" s="44"/>
      <c r="J23" s="45"/>
      <c r="K23" s="45"/>
      <c r="L23" s="45"/>
      <c r="M23" s="68"/>
      <c r="N23" s="46"/>
      <c r="O23" s="76"/>
      <c r="P23" s="45"/>
      <c r="Q23" s="76"/>
      <c r="R23" s="50"/>
    </row>
    <row r="24" spans="1:18" s="51" customFormat="1" ht="9.6" customHeight="1">
      <c r="A24" s="53"/>
      <c r="B24" s="54"/>
      <c r="C24" s="54"/>
      <c r="D24" s="54"/>
      <c r="E24" s="55"/>
      <c r="F24" s="55"/>
      <c r="G24" s="56"/>
      <c r="H24" s="57" t="s">
        <v>16</v>
      </c>
      <c r="I24" s="58"/>
      <c r="J24" s="59" t="str">
        <f>UPPER(IF(OR(I24="a",I24="as"),E23,IF(OR(I24="b",I24="bs"),E25,)))</f>
        <v/>
      </c>
      <c r="K24" s="59"/>
      <c r="L24" s="45"/>
      <c r="M24" s="68"/>
      <c r="N24" s="46"/>
      <c r="O24" s="76"/>
      <c r="P24" s="46"/>
      <c r="Q24" s="76"/>
      <c r="R24" s="50"/>
    </row>
    <row r="25" spans="1:18" s="51" customFormat="1" ht="9.6" customHeight="1">
      <c r="A25" s="53">
        <v>10</v>
      </c>
      <c r="B25" s="41">
        <f>IF($D25="","",VLOOKUP($D25,'[1]Men Si Main Draw Prep'!$A$7:$P$38,15))</f>
        <v>0</v>
      </c>
      <c r="C25" s="41">
        <f>IF($D25="","",VLOOKUP($D25,'[1]Men Si Main Draw Prep'!$A$7:$P$38,16))</f>
        <v>0</v>
      </c>
      <c r="D25" s="42">
        <v>11</v>
      </c>
      <c r="E25" s="61" t="str">
        <f>UPPER(IF($D25="","",VLOOKUP($D25,'[1]Men Si Main Draw Prep'!$A$7:$P$38,2)))</f>
        <v>BOYCE</v>
      </c>
      <c r="F25" s="61" t="str">
        <f>IF($D25="","",VLOOKUP($D25,'[1]Men Si Main Draw Prep'!$A$7:$P$38,3))</f>
        <v>Andy</v>
      </c>
      <c r="G25" s="61"/>
      <c r="H25" s="61">
        <f>IF($D25="","",VLOOKUP($D25,'[1]Men Si Main Draw Prep'!$A$7:$P$38,4))</f>
        <v>0</v>
      </c>
      <c r="I25" s="62"/>
      <c r="J25" s="45"/>
      <c r="K25" s="63"/>
      <c r="L25" s="45"/>
      <c r="M25" s="68"/>
      <c r="N25" s="46"/>
      <c r="O25" s="76"/>
      <c r="P25" s="46"/>
      <c r="Q25" s="76"/>
      <c r="R25" s="50"/>
    </row>
    <row r="26" spans="1:18" s="51" customFormat="1" ht="9.6" customHeight="1">
      <c r="A26" s="53"/>
      <c r="B26" s="54"/>
      <c r="C26" s="54"/>
      <c r="D26" s="64"/>
      <c r="E26" s="55"/>
      <c r="F26" s="55"/>
      <c r="G26" s="56"/>
      <c r="H26" s="55"/>
      <c r="I26" s="65"/>
      <c r="J26" s="57" t="s">
        <v>16</v>
      </c>
      <c r="K26" s="66"/>
      <c r="L26" s="59" t="str">
        <f>UPPER(IF(OR(K26="a",K26="as"),J24,IF(OR(K26="b",K26="bs"),J28,)))</f>
        <v/>
      </c>
      <c r="M26" s="67"/>
      <c r="N26" s="46"/>
      <c r="O26" s="76"/>
      <c r="P26" s="46"/>
      <c r="Q26" s="76"/>
      <c r="R26" s="50"/>
    </row>
    <row r="27" spans="1:18" s="51" customFormat="1" ht="9.6" customHeight="1">
      <c r="A27" s="53">
        <v>11</v>
      </c>
      <c r="B27" s="41">
        <f>IF($D27="","",VLOOKUP($D27,'[1]Men Si Main Draw Prep'!$A$7:$P$38,15))</f>
        <v>0</v>
      </c>
      <c r="C27" s="41">
        <f>IF($D27="","",VLOOKUP($D27,'[1]Men Si Main Draw Prep'!$A$7:$P$38,16))</f>
        <v>0</v>
      </c>
      <c r="D27" s="42">
        <v>15</v>
      </c>
      <c r="E27" s="61" t="str">
        <f>UPPER(IF($D27="","",VLOOKUP($D27,'[1]Men Si Main Draw Prep'!$A$7:$P$38,2)))</f>
        <v>HOSPEDALES</v>
      </c>
      <c r="F27" s="61" t="str">
        <f>IF($D27="","",VLOOKUP($D27,'[1]Men Si Main Draw Prep'!$A$7:$P$38,3))</f>
        <v xml:space="preserve">Reyne </v>
      </c>
      <c r="G27" s="61"/>
      <c r="H27" s="61">
        <f>IF($D27="","",VLOOKUP($D27,'[1]Men Si Main Draw Prep'!$A$7:$P$38,4))</f>
        <v>0</v>
      </c>
      <c r="I27" s="44"/>
      <c r="J27" s="45"/>
      <c r="K27" s="69"/>
      <c r="L27" s="45"/>
      <c r="M27" s="70"/>
      <c r="N27" s="46"/>
      <c r="O27" s="76"/>
      <c r="P27" s="46"/>
      <c r="Q27" s="76"/>
      <c r="R27" s="50"/>
    </row>
    <row r="28" spans="1:18" s="51" customFormat="1" ht="9.6" customHeight="1">
      <c r="A28" s="81"/>
      <c r="B28" s="54"/>
      <c r="C28" s="54"/>
      <c r="D28" s="64"/>
      <c r="E28" s="55"/>
      <c r="F28" s="55"/>
      <c r="G28" s="56"/>
      <c r="H28" s="57" t="s">
        <v>16</v>
      </c>
      <c r="I28" s="58"/>
      <c r="J28" s="59" t="str">
        <f>UPPER(IF(OR(I28="a",I28="as"),E27,IF(OR(I28="b",I28="bs"),E29,)))</f>
        <v/>
      </c>
      <c r="K28" s="71"/>
      <c r="L28" s="45"/>
      <c r="M28" s="70"/>
      <c r="N28" s="46"/>
      <c r="O28" s="76"/>
      <c r="P28" s="46"/>
      <c r="Q28" s="76"/>
      <c r="R28" s="50"/>
    </row>
    <row r="29" spans="1:18" s="51" customFormat="1" ht="9.6" customHeight="1">
      <c r="A29" s="53">
        <v>12</v>
      </c>
      <c r="B29" s="41">
        <f>IF($D29="","",VLOOKUP($D29,'[1]Men Si Main Draw Prep'!$A$7:$P$38,15))</f>
        <v>0</v>
      </c>
      <c r="C29" s="41">
        <f>IF($D29="","",VLOOKUP($D29,'[1]Men Si Main Draw Prep'!$A$7:$P$38,16))</f>
        <v>0</v>
      </c>
      <c r="D29" s="42">
        <v>10</v>
      </c>
      <c r="E29" s="61" t="str">
        <f>UPPER(IF($D29="","",VLOOKUP($D29,'[1]Men Si Main Draw Prep'!$A$7:$P$38,2)))</f>
        <v>CLEMENT</v>
      </c>
      <c r="F29" s="61" t="str">
        <f>IF($D29="","",VLOOKUP($D29,'[1]Men Si Main Draw Prep'!$A$7:$P$38,3))</f>
        <v xml:space="preserve">Denzil </v>
      </c>
      <c r="G29" s="61"/>
      <c r="H29" s="61">
        <f>IF($D29="","",VLOOKUP($D29,'[1]Men Si Main Draw Prep'!$A$7:$P$38,4))</f>
        <v>0</v>
      </c>
      <c r="I29" s="72"/>
      <c r="J29" s="45"/>
      <c r="K29" s="45"/>
      <c r="L29" s="45"/>
      <c r="M29" s="70"/>
      <c r="N29" s="46"/>
      <c r="O29" s="76"/>
      <c r="P29" s="46"/>
      <c r="Q29" s="76"/>
      <c r="R29" s="50"/>
    </row>
    <row r="30" spans="1:18" s="51" customFormat="1" ht="9.6" customHeight="1">
      <c r="A30" s="53"/>
      <c r="B30" s="54"/>
      <c r="C30" s="54"/>
      <c r="D30" s="64"/>
      <c r="E30" s="45"/>
      <c r="F30" s="45"/>
      <c r="G30" s="73"/>
      <c r="H30" s="74"/>
      <c r="I30" s="65"/>
      <c r="J30" s="45"/>
      <c r="K30" s="45"/>
      <c r="L30" s="57" t="s">
        <v>16</v>
      </c>
      <c r="M30" s="66"/>
      <c r="N30" s="59" t="str">
        <f>UPPER(IF(OR(M30="a",M30="as"),L26,IF(OR(M30="b",M30="bs"),L34,)))</f>
        <v/>
      </c>
      <c r="O30" s="82"/>
      <c r="P30" s="46"/>
      <c r="Q30" s="76"/>
      <c r="R30" s="50"/>
    </row>
    <row r="31" spans="1:18" s="51" customFormat="1" ht="9.6" customHeight="1">
      <c r="A31" s="53">
        <v>13</v>
      </c>
      <c r="B31" s="41">
        <f>IF($D31="","",VLOOKUP($D31,'[1]Men Si Main Draw Prep'!$A$7:$P$38,15))</f>
        <v>0</v>
      </c>
      <c r="C31" s="41">
        <f>IF($D31="","",VLOOKUP($D31,'[1]Men Si Main Draw Prep'!$A$7:$P$38,16))</f>
        <v>0</v>
      </c>
      <c r="D31" s="42">
        <v>17</v>
      </c>
      <c r="E31" s="61" t="str">
        <f>UPPER(IF($D31="","",VLOOKUP($D31,'[1]Men Si Main Draw Prep'!$A$7:$P$38,2)))</f>
        <v>MOHAMMED</v>
      </c>
      <c r="F31" s="61" t="str">
        <f>IF($D31="","",VLOOKUP($D31,'[1]Men Si Main Draw Prep'!$A$7:$P$38,3))</f>
        <v xml:space="preserve">Nabeel </v>
      </c>
      <c r="G31" s="61"/>
      <c r="H31" s="61">
        <f>IF($D31="","",VLOOKUP($D31,'[1]Men Si Main Draw Prep'!$A$7:$P$38,4))</f>
        <v>0</v>
      </c>
      <c r="I31" s="75"/>
      <c r="J31" s="45"/>
      <c r="K31" s="45"/>
      <c r="L31" s="45"/>
      <c r="M31" s="70"/>
      <c r="N31" s="45"/>
      <c r="O31" s="47"/>
      <c r="P31" s="46"/>
      <c r="Q31" s="76"/>
      <c r="R31" s="50"/>
    </row>
    <row r="32" spans="1:18" s="51" customFormat="1" ht="9.6" customHeight="1">
      <c r="A32" s="53"/>
      <c r="B32" s="54"/>
      <c r="C32" s="54"/>
      <c r="D32" s="64"/>
      <c r="E32" s="55"/>
      <c r="F32" s="55"/>
      <c r="G32" s="56"/>
      <c r="H32" s="57" t="s">
        <v>16</v>
      </c>
      <c r="I32" s="58"/>
      <c r="J32" s="59" t="str">
        <f>UPPER(IF(OR(I32="a",I32="as"),E31,IF(OR(I32="b",I32="bs"),E33,)))</f>
        <v/>
      </c>
      <c r="K32" s="59"/>
      <c r="L32" s="45"/>
      <c r="M32" s="70"/>
      <c r="N32" s="46"/>
      <c r="O32" s="47"/>
      <c r="P32" s="46"/>
      <c r="Q32" s="76"/>
      <c r="R32" s="50"/>
    </row>
    <row r="33" spans="1:18" s="51" customFormat="1" ht="9.6" customHeight="1">
      <c r="A33" s="53">
        <v>14</v>
      </c>
      <c r="B33" s="41">
        <f>IF($D33="","",VLOOKUP($D33,'[1]Men Si Main Draw Prep'!$A$7:$P$38,15))</f>
        <v>0</v>
      </c>
      <c r="C33" s="41">
        <f>IF($D33="","",VLOOKUP($D33,'[1]Men Si Main Draw Prep'!$A$7:$P$38,16))</f>
        <v>0</v>
      </c>
      <c r="D33" s="42">
        <v>14</v>
      </c>
      <c r="E33" s="61" t="str">
        <f>UPPER(IF($D33="","",VLOOKUP($D33,'[1]Men Si Main Draw Prep'!$A$7:$P$38,2)))</f>
        <v>HACKSHAW</v>
      </c>
      <c r="F33" s="61" t="str">
        <f>IF($D33="","",VLOOKUP($D33,'[1]Men Si Main Draw Prep'!$A$7:$P$38,3))</f>
        <v xml:space="preserve">Ross </v>
      </c>
      <c r="G33" s="61"/>
      <c r="H33" s="61">
        <f>IF($D33="","",VLOOKUP($D33,'[1]Men Si Main Draw Prep'!$A$7:$P$38,4))</f>
        <v>0</v>
      </c>
      <c r="I33" s="62"/>
      <c r="J33" s="45"/>
      <c r="K33" s="63"/>
      <c r="L33" s="45"/>
      <c r="M33" s="70"/>
      <c r="N33" s="46"/>
      <c r="O33" s="47"/>
      <c r="P33" s="46"/>
      <c r="Q33" s="76"/>
      <c r="R33" s="50"/>
    </row>
    <row r="34" spans="1:18" s="51" customFormat="1" ht="9.6" customHeight="1">
      <c r="A34" s="53"/>
      <c r="B34" s="54"/>
      <c r="C34" s="54"/>
      <c r="D34" s="64"/>
      <c r="E34" s="55"/>
      <c r="F34" s="55"/>
      <c r="G34" s="56"/>
      <c r="H34" s="45"/>
      <c r="I34" s="65"/>
      <c r="J34" s="57" t="s">
        <v>16</v>
      </c>
      <c r="K34" s="66"/>
      <c r="L34" s="59" t="str">
        <f>UPPER(IF(OR(K34="a",K34="as"),J32,IF(OR(K34="b",K34="bs"),J36,)))</f>
        <v/>
      </c>
      <c r="M34" s="78"/>
      <c r="N34" s="46"/>
      <c r="O34" s="47"/>
      <c r="P34" s="46"/>
      <c r="Q34" s="76"/>
      <c r="R34" s="50"/>
    </row>
    <row r="35" spans="1:18" s="51" customFormat="1" ht="9.6" customHeight="1">
      <c r="A35" s="53">
        <v>15</v>
      </c>
      <c r="B35" s="41">
        <f>IF($D35="","",VLOOKUP($D35,'[1]Men Si Main Draw Prep'!$A$7:$P$38,15))</f>
        <v>0</v>
      </c>
      <c r="C35" s="41">
        <f>IF($D35="","",VLOOKUP($D35,'[1]Men Si Main Draw Prep'!$A$7:$P$38,16))</f>
        <v>0</v>
      </c>
      <c r="D35" s="42">
        <v>27</v>
      </c>
      <c r="E35" s="61" t="str">
        <f>UPPER(IF($D35="","",VLOOKUP($D35,'[1]Men Si Main Draw Prep'!$A$7:$P$38,2)))</f>
        <v>Q</v>
      </c>
      <c r="F35" s="61">
        <f>IF($D35="","",VLOOKUP($D35,'[1]Men Si Main Draw Prep'!$A$7:$P$38,3))</f>
        <v>0</v>
      </c>
      <c r="G35" s="61"/>
      <c r="H35" s="61">
        <f>IF($D35="","",VLOOKUP($D35,'[1]Men Si Main Draw Prep'!$A$7:$P$38,4))</f>
        <v>0</v>
      </c>
      <c r="I35" s="44"/>
      <c r="J35" s="45"/>
      <c r="K35" s="69"/>
      <c r="L35" s="45"/>
      <c r="M35" s="68"/>
      <c r="N35" s="46"/>
      <c r="O35" s="47"/>
      <c r="P35" s="46"/>
      <c r="Q35" s="76"/>
      <c r="R35" s="50"/>
    </row>
    <row r="36" spans="1:18" s="51" customFormat="1" ht="9.6" customHeight="1">
      <c r="A36" s="53"/>
      <c r="B36" s="54"/>
      <c r="C36" s="54"/>
      <c r="D36" s="54"/>
      <c r="E36" s="55"/>
      <c r="F36" s="55"/>
      <c r="G36" s="56"/>
      <c r="H36" s="57" t="s">
        <v>16</v>
      </c>
      <c r="I36" s="58"/>
      <c r="J36" s="59" t="str">
        <f>UPPER(IF(OR(I36="a",I36="as"),E35,IF(OR(I36="b",I36="bs"),E37,)))</f>
        <v/>
      </c>
      <c r="K36" s="71"/>
      <c r="L36" s="45"/>
      <c r="M36" s="68"/>
      <c r="N36" s="46"/>
      <c r="O36" s="47"/>
      <c r="P36" s="46"/>
      <c r="Q36" s="76"/>
      <c r="R36" s="50"/>
    </row>
    <row r="37" spans="1:18" s="51" customFormat="1" ht="9.6" customHeight="1">
      <c r="A37" s="40">
        <v>16</v>
      </c>
      <c r="B37" s="41">
        <f>IF($D37="","",VLOOKUP($D37,'[1]Men Si Main Draw Prep'!$A$7:$P$38,15))</f>
        <v>0</v>
      </c>
      <c r="C37" s="41">
        <f>IF($D37="","",VLOOKUP($D37,'[1]Men Si Main Draw Prep'!$A$7:$P$38,16))</f>
        <v>0</v>
      </c>
      <c r="D37" s="42">
        <v>5</v>
      </c>
      <c r="E37" s="43" t="str">
        <f>UPPER(IF($D37="","",VLOOKUP($D37,'[1]Men Si Main Draw Prep'!$A$7:$P$38,2)))</f>
        <v>SMITH</v>
      </c>
      <c r="F37" s="43" t="str">
        <f>IF($D37="","",VLOOKUP($D37,'[1]Men Si Main Draw Prep'!$A$7:$P$38,3))</f>
        <v xml:space="preserve">Lendl </v>
      </c>
      <c r="G37" s="43"/>
      <c r="H37" s="43">
        <f>IF($D37="","",VLOOKUP($D37,'[1]Men Si Main Draw Prep'!$A$7:$P$38,4))</f>
        <v>0</v>
      </c>
      <c r="I37" s="72"/>
      <c r="J37" s="45"/>
      <c r="K37" s="45"/>
      <c r="L37" s="45"/>
      <c r="M37" s="68"/>
      <c r="N37" s="47"/>
      <c r="O37" s="47"/>
      <c r="P37" s="46"/>
      <c r="Q37" s="76"/>
      <c r="R37" s="50"/>
    </row>
    <row r="38" spans="1:18" s="51" customFormat="1" ht="9.6" customHeight="1">
      <c r="A38" s="53"/>
      <c r="B38" s="54"/>
      <c r="C38" s="54"/>
      <c r="D38" s="54"/>
      <c r="E38" s="55"/>
      <c r="F38" s="55"/>
      <c r="G38" s="56"/>
      <c r="H38" s="55"/>
      <c r="I38" s="65"/>
      <c r="J38" s="45"/>
      <c r="K38" s="45"/>
      <c r="L38" s="45"/>
      <c r="M38" s="68"/>
      <c r="N38" s="83" t="s">
        <v>17</v>
      </c>
      <c r="O38" s="84"/>
      <c r="P38" s="59" t="str">
        <f>UPPER(IF(OR(O39="a",O39="as"),P22,IF(OR(O39="b",O39="bs"),P54,)))</f>
        <v/>
      </c>
      <c r="Q38" s="85"/>
      <c r="R38" s="50"/>
    </row>
    <row r="39" spans="1:18" s="51" customFormat="1" ht="9.6" customHeight="1">
      <c r="A39" s="40">
        <v>17</v>
      </c>
      <c r="B39" s="41">
        <f>IF($D39="","",VLOOKUP($D39,'[1]Men Si Main Draw Prep'!$A$7:$P$38,15))</f>
        <v>0</v>
      </c>
      <c r="C39" s="41">
        <f>IF($D39="","",VLOOKUP($D39,'[1]Men Si Main Draw Prep'!$A$7:$P$38,16))</f>
        <v>0</v>
      </c>
      <c r="D39" s="42">
        <v>7</v>
      </c>
      <c r="E39" s="43" t="str">
        <f>UPPER(IF($D39="","",VLOOKUP($D39,'[1]Men Si Main Draw Prep'!$A$7:$P$38,2)))</f>
        <v>ABRAHAM</v>
      </c>
      <c r="F39" s="43" t="str">
        <f>IF($D39="","",VLOOKUP($D39,'[1]Men Si Main Draw Prep'!$A$7:$P$38,3))</f>
        <v xml:space="preserve">Joshua </v>
      </c>
      <c r="G39" s="43"/>
      <c r="H39" s="43">
        <f>IF($D39="","",VLOOKUP($D39,'[1]Men Si Main Draw Prep'!$A$7:$P$38,4))</f>
        <v>0</v>
      </c>
      <c r="I39" s="44"/>
      <c r="J39" s="45"/>
      <c r="K39" s="45"/>
      <c r="L39" s="45"/>
      <c r="M39" s="68"/>
      <c r="N39" s="57" t="s">
        <v>16</v>
      </c>
      <c r="O39" s="86"/>
      <c r="P39" s="45"/>
      <c r="Q39" s="76"/>
      <c r="R39" s="50"/>
    </row>
    <row r="40" spans="1:18" s="51" customFormat="1" ht="9.6" customHeight="1">
      <c r="A40" s="53"/>
      <c r="B40" s="54"/>
      <c r="C40" s="54"/>
      <c r="D40" s="54"/>
      <c r="E40" s="55"/>
      <c r="F40" s="55"/>
      <c r="G40" s="56"/>
      <c r="H40" s="57" t="s">
        <v>16</v>
      </c>
      <c r="I40" s="58"/>
      <c r="J40" s="59" t="str">
        <f>UPPER(IF(OR(I40="a",I40="as"),E39,IF(OR(I40="b",I40="bs"),E41,)))</f>
        <v/>
      </c>
      <c r="K40" s="59"/>
      <c r="L40" s="45"/>
      <c r="M40" s="68"/>
      <c r="N40" s="46"/>
      <c r="O40" s="47"/>
      <c r="P40" s="46"/>
      <c r="Q40" s="76"/>
      <c r="R40" s="50"/>
    </row>
    <row r="41" spans="1:18" s="51" customFormat="1" ht="9.6" customHeight="1">
      <c r="A41" s="53">
        <v>18</v>
      </c>
      <c r="B41" s="41">
        <f>IF($D41="","",VLOOKUP($D41,'[1]Men Si Main Draw Prep'!$A$7:$P$38,15))</f>
        <v>0</v>
      </c>
      <c r="C41" s="41">
        <f>IF($D41="","",VLOOKUP($D41,'[1]Men Si Main Draw Prep'!$A$7:$P$38,16))</f>
        <v>0</v>
      </c>
      <c r="D41" s="42">
        <v>22</v>
      </c>
      <c r="E41" s="61" t="str">
        <f>UPPER(IF($D41="","",VLOOKUP($D41,'[1]Men Si Main Draw Prep'!$A$7:$P$38,2)))</f>
        <v>TRIM</v>
      </c>
      <c r="F41" s="61" t="str">
        <f>IF($D41="","",VLOOKUP($D41,'[1]Men Si Main Draw Prep'!$A$7:$P$38,3))</f>
        <v xml:space="preserve">Kyrel </v>
      </c>
      <c r="G41" s="61"/>
      <c r="H41" s="61">
        <f>IF($D41="","",VLOOKUP($D41,'[1]Men Si Main Draw Prep'!$A$7:$P$38,4))</f>
        <v>0</v>
      </c>
      <c r="I41" s="62"/>
      <c r="J41" s="45"/>
      <c r="K41" s="63"/>
      <c r="L41" s="45"/>
      <c r="M41" s="68"/>
      <c r="N41" s="46"/>
      <c r="O41" s="47"/>
      <c r="P41" s="46"/>
      <c r="Q41" s="76"/>
      <c r="R41" s="50"/>
    </row>
    <row r="42" spans="1:18" s="51" customFormat="1" ht="9.6" customHeight="1">
      <c r="A42" s="53"/>
      <c r="B42" s="54"/>
      <c r="C42" s="54"/>
      <c r="D42" s="64"/>
      <c r="E42" s="55"/>
      <c r="F42" s="55"/>
      <c r="G42" s="56"/>
      <c r="H42" s="55"/>
      <c r="I42" s="65"/>
      <c r="J42" s="57" t="s">
        <v>16</v>
      </c>
      <c r="K42" s="66"/>
      <c r="L42" s="59" t="str">
        <f>UPPER(IF(OR(K42="a",K42="as"),J40,IF(OR(K42="b",K42="bs"),J44,)))</f>
        <v/>
      </c>
      <c r="M42" s="67"/>
      <c r="N42" s="46"/>
      <c r="O42" s="47"/>
      <c r="P42" s="46"/>
      <c r="Q42" s="76"/>
      <c r="R42" s="50"/>
    </row>
    <row r="43" spans="1:18" s="51" customFormat="1" ht="9.6" customHeight="1">
      <c r="A43" s="53">
        <v>19</v>
      </c>
      <c r="B43" s="41">
        <f>IF($D43="","",VLOOKUP($D43,'[1]Men Si Main Draw Prep'!$A$7:$P$38,15))</f>
        <v>0</v>
      </c>
      <c r="C43" s="41">
        <f>IF($D43="","",VLOOKUP($D43,'[1]Men Si Main Draw Prep'!$A$7:$P$38,16))</f>
        <v>0</v>
      </c>
      <c r="D43" s="42">
        <v>12</v>
      </c>
      <c r="E43" s="61" t="str">
        <f>UPPER(IF($D43="","",VLOOKUP($D43,'[1]Men Si Main Draw Prep'!$A$7:$P$38,2)))</f>
        <v>DAVIDSON</v>
      </c>
      <c r="F43" s="61" t="str">
        <f>IF($D43="","",VLOOKUP($D43,'[1]Men Si Main Draw Prep'!$A$7:$P$38,3))</f>
        <v xml:space="preserve">Jelani </v>
      </c>
      <c r="G43" s="61"/>
      <c r="H43" s="61">
        <f>IF($D43="","",VLOOKUP($D43,'[1]Men Si Main Draw Prep'!$A$7:$P$38,4))</f>
        <v>0</v>
      </c>
      <c r="I43" s="44"/>
      <c r="J43" s="45"/>
      <c r="K43" s="69"/>
      <c r="L43" s="45"/>
      <c r="M43" s="70"/>
      <c r="N43" s="46"/>
      <c r="O43" s="47"/>
      <c r="P43" s="46"/>
      <c r="Q43" s="76"/>
      <c r="R43" s="50"/>
    </row>
    <row r="44" spans="1:18" s="51" customFormat="1" ht="9.6" customHeight="1">
      <c r="A44" s="53"/>
      <c r="B44" s="54"/>
      <c r="C44" s="54"/>
      <c r="D44" s="64"/>
      <c r="E44" s="55"/>
      <c r="F44" s="55"/>
      <c r="G44" s="56"/>
      <c r="H44" s="57" t="s">
        <v>16</v>
      </c>
      <c r="I44" s="58"/>
      <c r="J44" s="59" t="str">
        <f>UPPER(IF(OR(I44="a",I44="as"),E43,IF(OR(I44="b",I44="bs"),E45,)))</f>
        <v/>
      </c>
      <c r="K44" s="71"/>
      <c r="L44" s="45"/>
      <c r="M44" s="70"/>
      <c r="N44" s="46"/>
      <c r="O44" s="47"/>
      <c r="P44" s="46"/>
      <c r="Q44" s="76"/>
      <c r="R44" s="50"/>
    </row>
    <row r="45" spans="1:18" s="51" customFormat="1" ht="9.6" customHeight="1">
      <c r="A45" s="53">
        <v>20</v>
      </c>
      <c r="B45" s="41">
        <f>IF($D45="","",VLOOKUP($D45,'[1]Men Si Main Draw Prep'!$A$7:$P$38,15))</f>
        <v>0</v>
      </c>
      <c r="C45" s="41">
        <f>IF($D45="","",VLOOKUP($D45,'[1]Men Si Main Draw Prep'!$A$7:$P$38,16))</f>
        <v>0</v>
      </c>
      <c r="D45" s="42">
        <v>28</v>
      </c>
      <c r="E45" s="61" t="str">
        <f>UPPER(IF($D45="","",VLOOKUP($D45,'[1]Men Si Main Draw Prep'!$A$7:$P$38,2)))</f>
        <v>Q</v>
      </c>
      <c r="F45" s="61">
        <f>IF($D45="","",VLOOKUP($D45,'[1]Men Si Main Draw Prep'!$A$7:$P$38,3))</f>
        <v>0</v>
      </c>
      <c r="G45" s="61"/>
      <c r="H45" s="61">
        <f>IF($D45="","",VLOOKUP($D45,'[1]Men Si Main Draw Prep'!$A$7:$P$38,4))</f>
        <v>0</v>
      </c>
      <c r="I45" s="72"/>
      <c r="J45" s="45"/>
      <c r="K45" s="45"/>
      <c r="L45" s="45"/>
      <c r="M45" s="70"/>
      <c r="N45" s="46"/>
      <c r="O45" s="47"/>
      <c r="P45" s="46"/>
      <c r="Q45" s="76"/>
      <c r="R45" s="50"/>
    </row>
    <row r="46" spans="1:18" s="51" customFormat="1" ht="9.6" customHeight="1">
      <c r="A46" s="53"/>
      <c r="B46" s="54"/>
      <c r="C46" s="54"/>
      <c r="D46" s="64"/>
      <c r="E46" s="45"/>
      <c r="F46" s="45"/>
      <c r="G46" s="73"/>
      <c r="H46" s="74"/>
      <c r="I46" s="65"/>
      <c r="J46" s="45"/>
      <c r="K46" s="45"/>
      <c r="L46" s="57" t="s">
        <v>16</v>
      </c>
      <c r="M46" s="66"/>
      <c r="N46" s="59" t="str">
        <f>UPPER(IF(OR(M46="a",M46="as"),L42,IF(OR(M46="b",M46="bs"),L50,)))</f>
        <v/>
      </c>
      <c r="O46" s="80"/>
      <c r="P46" s="46"/>
      <c r="Q46" s="76"/>
      <c r="R46" s="50"/>
    </row>
    <row r="47" spans="1:18" s="51" customFormat="1" ht="9.6" customHeight="1">
      <c r="A47" s="53">
        <v>21</v>
      </c>
      <c r="B47" s="41">
        <f>IF($D47="","",VLOOKUP($D47,'[1]Men Si Main Draw Prep'!$A$7:$P$38,15))</f>
        <v>0</v>
      </c>
      <c r="C47" s="41">
        <f>IF($D47="","",VLOOKUP($D47,'[1]Men Si Main Draw Prep'!$A$7:$P$38,16))</f>
        <v>0</v>
      </c>
      <c r="D47" s="42">
        <v>30</v>
      </c>
      <c r="E47" s="61" t="str">
        <f>UPPER(IF($D47="","",VLOOKUP($D47,'[1]Men Si Main Draw Prep'!$A$7:$P$38,2)))</f>
        <v>Q</v>
      </c>
      <c r="F47" s="61">
        <f>IF($D47="","",VLOOKUP($D47,'[1]Men Si Main Draw Prep'!$A$7:$P$38,3))</f>
        <v>0</v>
      </c>
      <c r="G47" s="61"/>
      <c r="H47" s="61">
        <f>IF($D47="","",VLOOKUP($D47,'[1]Men Si Main Draw Prep'!$A$7:$P$38,4))</f>
        <v>0</v>
      </c>
      <c r="I47" s="75"/>
      <c r="J47" s="45"/>
      <c r="K47" s="45"/>
      <c r="L47" s="45"/>
      <c r="M47" s="70"/>
      <c r="N47" s="45"/>
      <c r="O47" s="76"/>
      <c r="P47" s="46"/>
      <c r="Q47" s="76"/>
      <c r="R47" s="50"/>
    </row>
    <row r="48" spans="1:18" s="51" customFormat="1" ht="9.6" customHeight="1">
      <c r="A48" s="53"/>
      <c r="B48" s="54"/>
      <c r="C48" s="54"/>
      <c r="D48" s="64"/>
      <c r="E48" s="55"/>
      <c r="F48" s="55"/>
      <c r="G48" s="56"/>
      <c r="H48" s="57" t="s">
        <v>16</v>
      </c>
      <c r="I48" s="58"/>
      <c r="J48" s="59" t="str">
        <f>UPPER(IF(OR(I48="a",I48="as"),E47,IF(OR(I48="b",I48="bs"),E49,)))</f>
        <v/>
      </c>
      <c r="K48" s="59"/>
      <c r="L48" s="45"/>
      <c r="M48" s="70"/>
      <c r="N48" s="46"/>
      <c r="O48" s="76"/>
      <c r="P48" s="46"/>
      <c r="Q48" s="76"/>
      <c r="R48" s="50"/>
    </row>
    <row r="49" spans="1:18" s="51" customFormat="1" ht="9.6" customHeight="1">
      <c r="A49" s="53">
        <v>22</v>
      </c>
      <c r="B49" s="41">
        <f>IF($D49="","",VLOOKUP($D49,'[1]Men Si Main Draw Prep'!$A$7:$P$38,15))</f>
        <v>0</v>
      </c>
      <c r="C49" s="41">
        <f>IF($D49="","",VLOOKUP($D49,'[1]Men Si Main Draw Prep'!$A$7:$P$38,16))</f>
        <v>0</v>
      </c>
      <c r="D49" s="42">
        <v>31</v>
      </c>
      <c r="E49" s="61" t="str">
        <f>UPPER(IF($D49="","",VLOOKUP($D49,'[1]Men Si Main Draw Prep'!$A$7:$P$38,2)))</f>
        <v>Q</v>
      </c>
      <c r="F49" s="61">
        <f>IF($D49="","",VLOOKUP($D49,'[1]Men Si Main Draw Prep'!$A$7:$P$38,3))</f>
        <v>0</v>
      </c>
      <c r="G49" s="61"/>
      <c r="H49" s="61">
        <f>IF($D49="","",VLOOKUP($D49,'[1]Men Si Main Draw Prep'!$A$7:$P$38,4))</f>
        <v>0</v>
      </c>
      <c r="I49" s="62"/>
      <c r="J49" s="45"/>
      <c r="K49" s="63"/>
      <c r="L49" s="45"/>
      <c r="M49" s="70"/>
      <c r="N49" s="46"/>
      <c r="O49" s="76"/>
      <c r="P49" s="46"/>
      <c r="Q49" s="76"/>
      <c r="R49" s="50"/>
    </row>
    <row r="50" spans="1:18" s="51" customFormat="1" ht="9.6" customHeight="1">
      <c r="A50" s="53"/>
      <c r="B50" s="54"/>
      <c r="C50" s="54"/>
      <c r="D50" s="64"/>
      <c r="E50" s="55"/>
      <c r="F50" s="55"/>
      <c r="G50" s="56"/>
      <c r="H50" s="45"/>
      <c r="I50" s="65"/>
      <c r="J50" s="57" t="s">
        <v>16</v>
      </c>
      <c r="K50" s="66"/>
      <c r="L50" s="59" t="str">
        <f>UPPER(IF(OR(K50="a",K50="as"),J48,IF(OR(K50="b",K50="bs"),J52,)))</f>
        <v/>
      </c>
      <c r="M50" s="78"/>
      <c r="N50" s="46"/>
      <c r="O50" s="76"/>
      <c r="P50" s="46"/>
      <c r="Q50" s="76"/>
      <c r="R50" s="50"/>
    </row>
    <row r="51" spans="1:18" s="51" customFormat="1" ht="9.6" customHeight="1">
      <c r="A51" s="53">
        <v>23</v>
      </c>
      <c r="B51" s="41">
        <f>IF($D51="","",VLOOKUP($D51,'[1]Men Si Main Draw Prep'!$A$7:$P$38,15))</f>
        <v>0</v>
      </c>
      <c r="C51" s="41">
        <f>IF($D51="","",VLOOKUP($D51,'[1]Men Si Main Draw Prep'!$A$7:$P$38,16))</f>
        <v>0</v>
      </c>
      <c r="D51" s="42">
        <v>25</v>
      </c>
      <c r="E51" s="61" t="str">
        <f>UPPER(IF($D51="","",VLOOKUP($D51,'[1]Men Si Main Draw Prep'!$A$7:$P$38,2)))</f>
        <v>Q</v>
      </c>
      <c r="F51" s="61">
        <f>IF($D51="","",VLOOKUP($D51,'[1]Men Si Main Draw Prep'!$A$7:$P$38,3))</f>
        <v>0</v>
      </c>
      <c r="G51" s="61"/>
      <c r="H51" s="61">
        <f>IF($D51="","",VLOOKUP($D51,'[1]Men Si Main Draw Prep'!$A$7:$P$38,4))</f>
        <v>0</v>
      </c>
      <c r="I51" s="44"/>
      <c r="J51" s="45"/>
      <c r="K51" s="69"/>
      <c r="L51" s="45"/>
      <c r="M51" s="68"/>
      <c r="N51" s="46"/>
      <c r="O51" s="76"/>
      <c r="P51" s="46"/>
      <c r="Q51" s="76"/>
      <c r="R51" s="50"/>
    </row>
    <row r="52" spans="1:18" s="51" customFormat="1" ht="9.6" customHeight="1">
      <c r="A52" s="53"/>
      <c r="B52" s="54"/>
      <c r="C52" s="54"/>
      <c r="D52" s="54"/>
      <c r="E52" s="55"/>
      <c r="F52" s="55"/>
      <c r="G52" s="56"/>
      <c r="H52" s="57" t="s">
        <v>16</v>
      </c>
      <c r="I52" s="58"/>
      <c r="J52" s="59" t="str">
        <f>UPPER(IF(OR(I52="a",I52="as"),E51,IF(OR(I52="b",I52="bs"),E53,)))</f>
        <v/>
      </c>
      <c r="K52" s="71"/>
      <c r="L52" s="45"/>
      <c r="M52" s="68"/>
      <c r="N52" s="46"/>
      <c r="O52" s="76"/>
      <c r="P52" s="46"/>
      <c r="Q52" s="76"/>
      <c r="R52" s="50"/>
    </row>
    <row r="53" spans="1:18" s="51" customFormat="1" ht="9.6" customHeight="1">
      <c r="A53" s="40">
        <v>24</v>
      </c>
      <c r="B53" s="41">
        <f>IF($D53="","",VLOOKUP($D53,'[1]Men Si Main Draw Prep'!$A$7:$P$38,15))</f>
        <v>0</v>
      </c>
      <c r="C53" s="41">
        <f>IF($D53="","",VLOOKUP($D53,'[1]Men Si Main Draw Prep'!$A$7:$P$38,16))</f>
        <v>0</v>
      </c>
      <c r="D53" s="42">
        <v>4</v>
      </c>
      <c r="E53" s="43" t="str">
        <f>UPPER(IF($D53="","",VLOOKUP($D53,'[1]Men Si Main Draw Prep'!$A$7:$P$38,2)))</f>
        <v>DAY</v>
      </c>
      <c r="F53" s="43" t="str">
        <f>IF($D53="","",VLOOKUP($D53,'[1]Men Si Main Draw Prep'!$A$7:$P$38,3))</f>
        <v>Seve</v>
      </c>
      <c r="G53" s="43"/>
      <c r="H53" s="43">
        <f>IF($D53="","",VLOOKUP($D53,'[1]Men Si Main Draw Prep'!$A$7:$P$38,4))</f>
        <v>0</v>
      </c>
      <c r="I53" s="72"/>
      <c r="J53" s="45"/>
      <c r="K53" s="45"/>
      <c r="L53" s="45"/>
      <c r="M53" s="68"/>
      <c r="N53" s="46"/>
      <c r="O53" s="76"/>
      <c r="P53" s="46"/>
      <c r="Q53" s="76"/>
      <c r="R53" s="50"/>
    </row>
    <row r="54" spans="1:18" s="51" customFormat="1" ht="9.6" customHeight="1">
      <c r="A54" s="53"/>
      <c r="B54" s="54"/>
      <c r="C54" s="54"/>
      <c r="D54" s="54"/>
      <c r="E54" s="74"/>
      <c r="F54" s="74"/>
      <c r="G54" s="79"/>
      <c r="H54" s="74"/>
      <c r="I54" s="65"/>
      <c r="J54" s="45"/>
      <c r="K54" s="45"/>
      <c r="L54" s="45"/>
      <c r="M54" s="68"/>
      <c r="N54" s="57" t="s">
        <v>16</v>
      </c>
      <c r="O54" s="66"/>
      <c r="P54" s="59" t="str">
        <f>UPPER(IF(OR(O54="a",O54="as"),N46,IF(OR(O54="b",O54="bs"),N62,)))</f>
        <v/>
      </c>
      <c r="Q54" s="82"/>
      <c r="R54" s="50"/>
    </row>
    <row r="55" spans="1:18" s="51" customFormat="1" ht="9.6" customHeight="1">
      <c r="A55" s="40">
        <v>25</v>
      </c>
      <c r="B55" s="41">
        <f>IF($D55="","",VLOOKUP($D55,'[1]Men Si Main Draw Prep'!$A$7:$P$38,15))</f>
        <v>0</v>
      </c>
      <c r="C55" s="41">
        <f>IF($D55="","",VLOOKUP($D55,'[1]Men Si Main Draw Prep'!$A$7:$P$38,16))</f>
        <v>0</v>
      </c>
      <c r="D55" s="42">
        <v>6</v>
      </c>
      <c r="E55" s="43" t="str">
        <f>UPPER(IF($D55="","",VLOOKUP($D55,'[1]Men Si Main Draw Prep'!$A$7:$P$38,2)))</f>
        <v>LEWIS</v>
      </c>
      <c r="F55" s="43" t="str">
        <f>IF($D55="","",VLOOKUP($D55,'[1]Men Si Main Draw Prep'!$A$7:$P$38,3))</f>
        <v>Javier</v>
      </c>
      <c r="G55" s="43"/>
      <c r="H55" s="43">
        <f>IF($D55="","",VLOOKUP($D55,'[1]Men Si Main Draw Prep'!$A$7:$P$38,4))</f>
        <v>0</v>
      </c>
      <c r="I55" s="44"/>
      <c r="J55" s="45"/>
      <c r="K55" s="45"/>
      <c r="L55" s="45"/>
      <c r="M55" s="68"/>
      <c r="N55" s="46"/>
      <c r="O55" s="76"/>
      <c r="P55" s="45"/>
      <c r="Q55" s="47"/>
      <c r="R55" s="50"/>
    </row>
    <row r="56" spans="1:18" s="51" customFormat="1" ht="9.6" customHeight="1">
      <c r="A56" s="53"/>
      <c r="B56" s="54"/>
      <c r="C56" s="54"/>
      <c r="D56" s="54"/>
      <c r="E56" s="55"/>
      <c r="F56" s="55"/>
      <c r="G56" s="56"/>
      <c r="H56" s="57" t="s">
        <v>16</v>
      </c>
      <c r="I56" s="58"/>
      <c r="J56" s="59" t="str">
        <f>UPPER(IF(OR(I56="a",I56="as"),E55,IF(OR(I56="b",I56="bs"),E57,)))</f>
        <v/>
      </c>
      <c r="K56" s="59"/>
      <c r="L56" s="45"/>
      <c r="M56" s="68"/>
      <c r="N56" s="46"/>
      <c r="O56" s="76"/>
      <c r="P56" s="46"/>
      <c r="Q56" s="47"/>
      <c r="R56" s="50"/>
    </row>
    <row r="57" spans="1:18" s="51" customFormat="1" ht="9.6" customHeight="1">
      <c r="A57" s="53">
        <v>26</v>
      </c>
      <c r="B57" s="41">
        <f>IF($D57="","",VLOOKUP($D57,'[1]Men Si Main Draw Prep'!$A$7:$P$38,15))</f>
        <v>0</v>
      </c>
      <c r="C57" s="41">
        <f>IF($D57="","",VLOOKUP($D57,'[1]Men Si Main Draw Prep'!$A$7:$P$38,16))</f>
        <v>0</v>
      </c>
      <c r="D57" s="42">
        <v>26</v>
      </c>
      <c r="E57" s="61" t="str">
        <f>UPPER(IF($D57="","",VLOOKUP($D57,'[1]Men Si Main Draw Prep'!$A$7:$P$38,2)))</f>
        <v>Q</v>
      </c>
      <c r="F57" s="61">
        <f>IF($D57="","",VLOOKUP($D57,'[1]Men Si Main Draw Prep'!$A$7:$P$38,3))</f>
        <v>0</v>
      </c>
      <c r="G57" s="61"/>
      <c r="H57" s="61">
        <f>IF($D57="","",VLOOKUP($D57,'[1]Men Si Main Draw Prep'!$A$7:$P$38,4))</f>
        <v>0</v>
      </c>
      <c r="I57" s="62"/>
      <c r="J57" s="45"/>
      <c r="K57" s="63"/>
      <c r="L57" s="45"/>
      <c r="M57" s="68"/>
      <c r="N57" s="46"/>
      <c r="O57" s="76"/>
      <c r="P57" s="46"/>
      <c r="Q57" s="47"/>
      <c r="R57" s="50"/>
    </row>
    <row r="58" spans="1:18" s="51" customFormat="1" ht="9.6" customHeight="1">
      <c r="A58" s="53"/>
      <c r="B58" s="54"/>
      <c r="C58" s="54"/>
      <c r="D58" s="64"/>
      <c r="E58" s="55"/>
      <c r="F58" s="55"/>
      <c r="G58" s="56"/>
      <c r="H58" s="55"/>
      <c r="I58" s="65"/>
      <c r="J58" s="57" t="s">
        <v>16</v>
      </c>
      <c r="K58" s="66"/>
      <c r="L58" s="59" t="str">
        <f>UPPER(IF(OR(K58="a",K58="as"),J56,IF(OR(K58="b",K58="bs"),J60,)))</f>
        <v/>
      </c>
      <c r="M58" s="67"/>
      <c r="N58" s="46"/>
      <c r="O58" s="76"/>
      <c r="P58" s="46"/>
      <c r="Q58" s="47"/>
      <c r="R58" s="50"/>
    </row>
    <row r="59" spans="1:18" s="51" customFormat="1" ht="9.6" customHeight="1">
      <c r="A59" s="53">
        <v>27</v>
      </c>
      <c r="B59" s="41">
        <f>IF($D59="","",VLOOKUP($D59,'[1]Men Si Main Draw Prep'!$A$7:$P$38,15))</f>
        <v>0</v>
      </c>
      <c r="C59" s="41">
        <f>IF($D59="","",VLOOKUP($D59,'[1]Men Si Main Draw Prep'!$A$7:$P$38,16))</f>
        <v>0</v>
      </c>
      <c r="D59" s="42">
        <v>24</v>
      </c>
      <c r="E59" s="61" t="str">
        <f>UPPER(IF($D59="","",VLOOKUP($D59,'[1]Men Si Main Draw Prep'!$A$7:$P$38,2)))</f>
        <v>VILLAROEL</v>
      </c>
      <c r="F59" s="61" t="str">
        <f>IF($D59="","",VLOOKUP($D59,'[1]Men Si Main Draw Prep'!$A$7:$P$38,3))</f>
        <v>Louis</v>
      </c>
      <c r="G59" s="61"/>
      <c r="H59" s="61">
        <f>IF($D59="","",VLOOKUP($D59,'[1]Men Si Main Draw Prep'!$A$7:$P$38,4))</f>
        <v>0</v>
      </c>
      <c r="I59" s="44"/>
      <c r="J59" s="45"/>
      <c r="K59" s="69"/>
      <c r="L59" s="45"/>
      <c r="M59" s="70"/>
      <c r="N59" s="46"/>
      <c r="O59" s="76"/>
      <c r="P59" s="46"/>
      <c r="Q59" s="47"/>
      <c r="R59" s="87"/>
    </row>
    <row r="60" spans="1:18" s="51" customFormat="1" ht="9.6" customHeight="1">
      <c r="A60" s="53"/>
      <c r="B60" s="54"/>
      <c r="C60" s="54"/>
      <c r="D60" s="64"/>
      <c r="E60" s="55"/>
      <c r="F60" s="55"/>
      <c r="G60" s="56"/>
      <c r="H60" s="57" t="s">
        <v>16</v>
      </c>
      <c r="I60" s="58"/>
      <c r="J60" s="59" t="str">
        <f>UPPER(IF(OR(I60="a",I60="as"),E59,IF(OR(I60="b",I60="bs"),E61,)))</f>
        <v/>
      </c>
      <c r="K60" s="71"/>
      <c r="L60" s="45"/>
      <c r="M60" s="70"/>
      <c r="N60" s="46"/>
      <c r="O60" s="76"/>
      <c r="P60" s="46"/>
      <c r="Q60" s="47"/>
      <c r="R60" s="50"/>
    </row>
    <row r="61" spans="1:18" s="51" customFormat="1" ht="9.6" customHeight="1">
      <c r="A61" s="53">
        <v>28</v>
      </c>
      <c r="B61" s="41">
        <f>IF($D61="","",VLOOKUP($D61,'[1]Men Si Main Draw Prep'!$A$7:$P$38,15))</f>
        <v>0</v>
      </c>
      <c r="C61" s="41">
        <f>IF($D61="","",VLOOKUP($D61,'[1]Men Si Main Draw Prep'!$A$7:$P$38,16))</f>
        <v>0</v>
      </c>
      <c r="D61" s="42">
        <v>32</v>
      </c>
      <c r="E61" s="61" t="str">
        <f>UPPER(IF($D61="","",VLOOKUP($D61,'[1]Men Si Main Draw Prep'!$A$7:$P$38,2)))</f>
        <v>Q</v>
      </c>
      <c r="F61" s="61">
        <f>IF($D61="","",VLOOKUP($D61,'[1]Men Si Main Draw Prep'!$A$7:$P$38,3))</f>
        <v>0</v>
      </c>
      <c r="G61" s="61"/>
      <c r="H61" s="61">
        <f>IF($D61="","",VLOOKUP($D61,'[1]Men Si Main Draw Prep'!$A$7:$P$38,4))</f>
        <v>0</v>
      </c>
      <c r="I61" s="72"/>
      <c r="J61" s="45"/>
      <c r="K61" s="45"/>
      <c r="L61" s="45"/>
      <c r="M61" s="70"/>
      <c r="N61" s="46"/>
      <c r="O61" s="76"/>
      <c r="P61" s="46"/>
      <c r="Q61" s="47"/>
      <c r="R61" s="50"/>
    </row>
    <row r="62" spans="1:18" s="51" customFormat="1" ht="9.6" customHeight="1">
      <c r="A62" s="53"/>
      <c r="B62" s="54"/>
      <c r="C62" s="54"/>
      <c r="D62" s="64"/>
      <c r="E62" s="45"/>
      <c r="F62" s="45"/>
      <c r="G62" s="73"/>
      <c r="H62" s="74"/>
      <c r="I62" s="65"/>
      <c r="J62" s="45"/>
      <c r="K62" s="45"/>
      <c r="L62" s="57" t="s">
        <v>16</v>
      </c>
      <c r="M62" s="66"/>
      <c r="N62" s="59" t="str">
        <f>UPPER(IF(OR(M62="a",M62="as"),L58,IF(OR(M62="b",M62="bs"),L66,)))</f>
        <v/>
      </c>
      <c r="O62" s="82"/>
      <c r="P62" s="46"/>
      <c r="Q62" s="47"/>
      <c r="R62" s="50"/>
    </row>
    <row r="63" spans="1:18" s="51" customFormat="1" ht="9.6" customHeight="1">
      <c r="A63" s="53">
        <v>29</v>
      </c>
      <c r="B63" s="41">
        <f>IF($D63="","",VLOOKUP($D63,'[1]Men Si Main Draw Prep'!$A$7:$P$38,15))</f>
        <v>0</v>
      </c>
      <c r="C63" s="41">
        <f>IF($D63="","",VLOOKUP($D63,'[1]Men Si Main Draw Prep'!$A$7:$P$38,16))</f>
        <v>0</v>
      </c>
      <c r="D63" s="42">
        <v>29</v>
      </c>
      <c r="E63" s="61" t="str">
        <f>UPPER(IF($D63="","",VLOOKUP($D63,'[1]Men Si Main Draw Prep'!$A$7:$P$38,2)))</f>
        <v>Q</v>
      </c>
      <c r="F63" s="61">
        <f>IF($D63="","",VLOOKUP($D63,'[1]Men Si Main Draw Prep'!$A$7:$P$38,3))</f>
        <v>0</v>
      </c>
      <c r="G63" s="61"/>
      <c r="H63" s="61">
        <f>IF($D63="","",VLOOKUP($D63,'[1]Men Si Main Draw Prep'!$A$7:$P$38,4))</f>
        <v>0</v>
      </c>
      <c r="I63" s="75"/>
      <c r="J63" s="45"/>
      <c r="K63" s="45"/>
      <c r="L63" s="45"/>
      <c r="M63" s="70"/>
      <c r="N63" s="45"/>
      <c r="O63" s="68"/>
      <c r="P63" s="48"/>
      <c r="Q63" s="49"/>
      <c r="R63" s="50"/>
    </row>
    <row r="64" spans="1:18" s="51" customFormat="1" ht="9.6" customHeight="1">
      <c r="A64" s="53"/>
      <c r="B64" s="54"/>
      <c r="C64" s="54"/>
      <c r="D64" s="64"/>
      <c r="E64" s="55"/>
      <c r="F64" s="55"/>
      <c r="G64" s="56"/>
      <c r="H64" s="57" t="s">
        <v>16</v>
      </c>
      <c r="I64" s="58"/>
      <c r="J64" s="59" t="str">
        <f>UPPER(IF(OR(I64="a",I64="as"),E63,IF(OR(I64="b",I64="bs"),E65,)))</f>
        <v/>
      </c>
      <c r="K64" s="59"/>
      <c r="L64" s="45"/>
      <c r="M64" s="70"/>
      <c r="N64" s="68"/>
      <c r="O64" s="68"/>
      <c r="P64" s="48"/>
      <c r="Q64" s="49"/>
      <c r="R64" s="50"/>
    </row>
    <row r="65" spans="1:18" s="51" customFormat="1" ht="9.6" customHeight="1">
      <c r="A65" s="53">
        <v>30</v>
      </c>
      <c r="B65" s="41">
        <f>IF($D65="","",VLOOKUP($D65,'[1]Men Si Main Draw Prep'!$A$7:$P$38,15))</f>
        <v>0</v>
      </c>
      <c r="C65" s="41">
        <f>IF($D65="","",VLOOKUP($D65,'[1]Men Si Main Draw Prep'!$A$7:$P$38,16))</f>
        <v>0</v>
      </c>
      <c r="D65" s="42">
        <v>20</v>
      </c>
      <c r="E65" s="61" t="str">
        <f>UPPER(IF($D65="","",VLOOKUP($D65,'[1]Men Si Main Draw Prep'!$A$7:$P$38,2)))</f>
        <v>SANCHEZ</v>
      </c>
      <c r="F65" s="61" t="str">
        <f>IF($D65="","",VLOOKUP($D65,'[1]Men Si Main Draw Prep'!$A$7:$P$38,3))</f>
        <v xml:space="preserve">Che </v>
      </c>
      <c r="G65" s="61"/>
      <c r="H65" s="61">
        <f>IF($D65="","",VLOOKUP($D65,'[1]Men Si Main Draw Prep'!$A$7:$P$38,4))</f>
        <v>0</v>
      </c>
      <c r="I65" s="62"/>
      <c r="J65" s="45"/>
      <c r="K65" s="63"/>
      <c r="L65" s="45"/>
      <c r="M65" s="70"/>
      <c r="N65" s="68"/>
      <c r="O65" s="68"/>
      <c r="P65" s="48"/>
      <c r="Q65" s="49"/>
      <c r="R65" s="50"/>
    </row>
    <row r="66" spans="1:18" s="51" customFormat="1" ht="9.6" customHeight="1">
      <c r="A66" s="53"/>
      <c r="B66" s="54"/>
      <c r="C66" s="54"/>
      <c r="D66" s="64"/>
      <c r="E66" s="55"/>
      <c r="F66" s="55"/>
      <c r="G66" s="56"/>
      <c r="H66" s="45"/>
      <c r="I66" s="65"/>
      <c r="J66" s="57" t="s">
        <v>16</v>
      </c>
      <c r="K66" s="66"/>
      <c r="L66" s="59" t="str">
        <f>UPPER(IF(OR(K66="a",K66="as"),J64,IF(OR(K66="b",K66="bs"),J68,)))</f>
        <v/>
      </c>
      <c r="M66" s="78"/>
      <c r="N66" s="68"/>
      <c r="O66" s="68"/>
      <c r="P66" s="48"/>
      <c r="Q66" s="49"/>
      <c r="R66" s="50"/>
    </row>
    <row r="67" spans="1:18" s="51" customFormat="1" ht="9.6" customHeight="1">
      <c r="A67" s="53">
        <v>31</v>
      </c>
      <c r="B67" s="41">
        <f>IF($D67="","",VLOOKUP($D67,'[1]Men Si Main Draw Prep'!$A$7:$P$38,15))</f>
        <v>0</v>
      </c>
      <c r="C67" s="41">
        <f>IF($D67="","",VLOOKUP($D67,'[1]Men Si Main Draw Prep'!$A$7:$P$38,16))</f>
        <v>0</v>
      </c>
      <c r="D67" s="42">
        <v>13</v>
      </c>
      <c r="E67" s="61" t="str">
        <f>UPPER(IF($D67="","",VLOOKUP($D67,'[1]Men Si Main Draw Prep'!$A$7:$P$38,2)))</f>
        <v>FURLONGUE</v>
      </c>
      <c r="F67" s="61" t="str">
        <f>IF($D67="","",VLOOKUP($D67,'[1]Men Si Main Draw Prep'!$A$7:$P$38,3))</f>
        <v>John</v>
      </c>
      <c r="G67" s="61"/>
      <c r="H67" s="61">
        <f>IF($D67="","",VLOOKUP($D67,'[1]Men Si Main Draw Prep'!$A$7:$P$38,4))</f>
        <v>0</v>
      </c>
      <c r="I67" s="44"/>
      <c r="J67" s="45"/>
      <c r="K67" s="69"/>
      <c r="L67" s="45"/>
      <c r="M67" s="68"/>
      <c r="N67" s="68"/>
      <c r="O67" s="68"/>
      <c r="P67" s="48"/>
      <c r="Q67" s="49"/>
      <c r="R67" s="50"/>
    </row>
    <row r="68" spans="1:18" s="51" customFormat="1" ht="9.6" customHeight="1">
      <c r="A68" s="53"/>
      <c r="B68" s="54"/>
      <c r="C68" s="54"/>
      <c r="D68" s="54"/>
      <c r="E68" s="55"/>
      <c r="F68" s="55"/>
      <c r="G68" s="56"/>
      <c r="H68" s="57" t="s">
        <v>16</v>
      </c>
      <c r="I68" s="58"/>
      <c r="J68" s="59" t="str">
        <f>UPPER(IF(OR(I68="a",I68="as"),E67,IF(OR(I68="b",I68="bs"),E69,)))</f>
        <v/>
      </c>
      <c r="K68" s="71"/>
      <c r="L68" s="45"/>
      <c r="M68" s="68"/>
      <c r="N68" s="68"/>
      <c r="O68" s="68"/>
      <c r="P68" s="48"/>
      <c r="Q68" s="49"/>
      <c r="R68" s="50"/>
    </row>
    <row r="69" spans="1:18" s="51" customFormat="1" ht="9.6" customHeight="1">
      <c r="A69" s="40">
        <v>32</v>
      </c>
      <c r="B69" s="41">
        <f>IF($D69="","",VLOOKUP($D69,'[1]Men Si Main Draw Prep'!$A$7:$P$38,15))</f>
        <v>0</v>
      </c>
      <c r="C69" s="41">
        <f>IF($D69="","",VLOOKUP($D69,'[1]Men Si Main Draw Prep'!$A$7:$P$38,16))</f>
        <v>0</v>
      </c>
      <c r="D69" s="42">
        <v>2</v>
      </c>
      <c r="E69" s="43" t="str">
        <f>UPPER(IF($D69="","",VLOOKUP($D69,'[1]Men Si Main Draw Prep'!$A$7:$P$38,2)))</f>
        <v>GOMEZ</v>
      </c>
      <c r="F69" s="43" t="str">
        <f>IF($D69="","",VLOOKUP($D69,'[1]Men Si Main Draw Prep'!$A$7:$P$38,3))</f>
        <v xml:space="preserve">Liam </v>
      </c>
      <c r="G69" s="43"/>
      <c r="H69" s="43">
        <f>IF($D69="","",VLOOKUP($D69,'[1]Men Si Main Draw Prep'!$A$7:$P$38,4))</f>
        <v>0</v>
      </c>
      <c r="I69" s="72"/>
      <c r="J69" s="45"/>
      <c r="K69" s="45"/>
      <c r="L69" s="45"/>
      <c r="M69" s="45"/>
      <c r="N69" s="46"/>
      <c r="O69" s="47"/>
      <c r="P69" s="48"/>
      <c r="Q69" s="49"/>
      <c r="R69" s="50"/>
    </row>
    <row r="70" spans="1:18" s="94" customFormat="1" ht="6.75" customHeight="1">
      <c r="A70" s="88"/>
      <c r="B70" s="88"/>
      <c r="C70" s="88"/>
      <c r="D70" s="88"/>
      <c r="E70" s="89"/>
      <c r="F70" s="89"/>
      <c r="G70" s="89"/>
      <c r="H70" s="89"/>
      <c r="I70" s="90"/>
      <c r="J70" s="91"/>
      <c r="K70" s="92"/>
      <c r="L70" s="91"/>
      <c r="M70" s="92"/>
      <c r="N70" s="91"/>
      <c r="O70" s="92"/>
      <c r="P70" s="91"/>
      <c r="Q70" s="92"/>
      <c r="R70" s="93"/>
    </row>
    <row r="71" spans="1:18" s="107" customFormat="1" ht="10.5" customHeight="1">
      <c r="A71" s="95" t="s">
        <v>18</v>
      </c>
      <c r="B71" s="96"/>
      <c r="C71" s="97"/>
      <c r="D71" s="98" t="s">
        <v>19</v>
      </c>
      <c r="E71" s="99" t="s">
        <v>20</v>
      </c>
      <c r="F71" s="98"/>
      <c r="G71" s="100"/>
      <c r="H71" s="101"/>
      <c r="I71" s="98" t="s">
        <v>19</v>
      </c>
      <c r="J71" s="99" t="s">
        <v>21</v>
      </c>
      <c r="K71" s="102"/>
      <c r="L71" s="99" t="s">
        <v>22</v>
      </c>
      <c r="M71" s="103"/>
      <c r="N71" s="104" t="s">
        <v>23</v>
      </c>
      <c r="O71" s="104"/>
      <c r="P71" s="105" t="s">
        <v>24</v>
      </c>
      <c r="Q71" s="106"/>
    </row>
    <row r="72" spans="1:18" s="107" customFormat="1" ht="9" customHeight="1">
      <c r="A72" s="108" t="s">
        <v>25</v>
      </c>
      <c r="B72" s="109"/>
      <c r="C72" s="110"/>
      <c r="D72" s="111">
        <v>1</v>
      </c>
      <c r="E72" s="112" t="str">
        <f>IF(D72&gt;$Q$79,,UPPER(VLOOKUP(D72,'[1]Men Si Main Draw Prep'!$A$7:$R$134,2)))</f>
        <v>WILLIAMS</v>
      </c>
      <c r="F72" s="113"/>
      <c r="G72" s="112"/>
      <c r="H72" s="114"/>
      <c r="I72" s="115" t="s">
        <v>26</v>
      </c>
      <c r="J72" s="109"/>
      <c r="K72" s="116"/>
      <c r="L72" s="109"/>
      <c r="M72" s="117"/>
      <c r="N72" s="118" t="s">
        <v>27</v>
      </c>
      <c r="O72" s="119"/>
      <c r="P72" s="119"/>
      <c r="Q72" s="120"/>
    </row>
    <row r="73" spans="1:18" s="107" customFormat="1" ht="9" customHeight="1">
      <c r="A73" s="108" t="s">
        <v>28</v>
      </c>
      <c r="B73" s="109"/>
      <c r="C73" s="110"/>
      <c r="D73" s="111">
        <v>2</v>
      </c>
      <c r="E73" s="112" t="str">
        <f>IF(D73&gt;$Q$79,,UPPER(VLOOKUP(D73,'[1]Men Si Main Draw Prep'!$A$7:$R$134,2)))</f>
        <v>GOMEZ</v>
      </c>
      <c r="F73" s="113"/>
      <c r="G73" s="112"/>
      <c r="H73" s="114"/>
      <c r="I73" s="115" t="s">
        <v>29</v>
      </c>
      <c r="J73" s="109"/>
      <c r="K73" s="116"/>
      <c r="L73" s="109"/>
      <c r="M73" s="117"/>
      <c r="N73" s="121"/>
      <c r="O73" s="122"/>
      <c r="P73" s="123"/>
      <c r="Q73" s="124"/>
    </row>
    <row r="74" spans="1:18" s="107" customFormat="1" ht="9" customHeight="1">
      <c r="A74" s="125" t="s">
        <v>30</v>
      </c>
      <c r="B74" s="123"/>
      <c r="C74" s="126"/>
      <c r="D74" s="111">
        <v>3</v>
      </c>
      <c r="E74" s="112" t="str">
        <f>IF(D74&gt;$Q$79,,UPPER(VLOOKUP(D74,'[1]Men Si Main Draw Prep'!$A$7:$R$134,2)))</f>
        <v>WILSON</v>
      </c>
      <c r="F74" s="113"/>
      <c r="G74" s="112"/>
      <c r="H74" s="114"/>
      <c r="I74" s="115" t="s">
        <v>31</v>
      </c>
      <c r="J74" s="109"/>
      <c r="K74" s="116"/>
      <c r="L74" s="109"/>
      <c r="M74" s="117"/>
      <c r="N74" s="118" t="s">
        <v>32</v>
      </c>
      <c r="O74" s="119"/>
      <c r="P74" s="119"/>
      <c r="Q74" s="120"/>
    </row>
    <row r="75" spans="1:18" s="107" customFormat="1" ht="9" customHeight="1">
      <c r="A75" s="127"/>
      <c r="B75" s="28"/>
      <c r="C75" s="128"/>
      <c r="D75" s="111">
        <v>4</v>
      </c>
      <c r="E75" s="112" t="str">
        <f>IF(D75&gt;$Q$79,,UPPER(VLOOKUP(D75,'[1]Men Si Main Draw Prep'!$A$7:$R$134,2)))</f>
        <v>DAY</v>
      </c>
      <c r="F75" s="113"/>
      <c r="G75" s="112"/>
      <c r="H75" s="114"/>
      <c r="I75" s="115" t="s">
        <v>33</v>
      </c>
      <c r="J75" s="109"/>
      <c r="K75" s="116"/>
      <c r="L75" s="109"/>
      <c r="M75" s="117"/>
      <c r="N75" s="109"/>
      <c r="O75" s="116"/>
      <c r="P75" s="109"/>
      <c r="Q75" s="117"/>
    </row>
    <row r="76" spans="1:18" s="107" customFormat="1" ht="9" customHeight="1">
      <c r="A76" s="129" t="s">
        <v>34</v>
      </c>
      <c r="B76" s="130"/>
      <c r="C76" s="131"/>
      <c r="D76" s="111">
        <v>5</v>
      </c>
      <c r="E76" s="112" t="str">
        <f>IF(D76&gt;$Q$79,,UPPER(VLOOKUP(D76,'[1]Men Si Main Draw Prep'!$A$7:$R$134,2)))</f>
        <v>SMITH</v>
      </c>
      <c r="F76" s="113"/>
      <c r="G76" s="112"/>
      <c r="H76" s="114"/>
      <c r="I76" s="115" t="s">
        <v>35</v>
      </c>
      <c r="J76" s="109"/>
      <c r="K76" s="116"/>
      <c r="L76" s="109"/>
      <c r="M76" s="117"/>
      <c r="N76" s="123"/>
      <c r="O76" s="122"/>
      <c r="P76" s="123"/>
      <c r="Q76" s="124"/>
    </row>
    <row r="77" spans="1:18" s="107" customFormat="1" ht="9" customHeight="1">
      <c r="A77" s="108" t="s">
        <v>25</v>
      </c>
      <c r="B77" s="109"/>
      <c r="C77" s="110"/>
      <c r="D77" s="111">
        <v>6</v>
      </c>
      <c r="E77" s="112" t="str">
        <f>IF(D77&gt;$Q$79,,UPPER(VLOOKUP(D77,'[1]Men Si Main Draw Prep'!$A$7:$R$134,2)))</f>
        <v>LEWIS</v>
      </c>
      <c r="F77" s="113"/>
      <c r="G77" s="112"/>
      <c r="H77" s="114"/>
      <c r="I77" s="115" t="s">
        <v>36</v>
      </c>
      <c r="J77" s="109"/>
      <c r="K77" s="116"/>
      <c r="L77" s="109"/>
      <c r="M77" s="117"/>
      <c r="N77" s="118" t="s">
        <v>37</v>
      </c>
      <c r="O77" s="119"/>
      <c r="P77" s="119"/>
      <c r="Q77" s="120"/>
    </row>
    <row r="78" spans="1:18" s="107" customFormat="1" ht="9" customHeight="1">
      <c r="A78" s="108" t="s">
        <v>38</v>
      </c>
      <c r="B78" s="109"/>
      <c r="C78" s="132"/>
      <c r="D78" s="111">
        <v>7</v>
      </c>
      <c r="E78" s="112" t="str">
        <f>IF(D78&gt;$Q$79,,UPPER(VLOOKUP(D78,'[1]Men Si Main Draw Prep'!$A$7:$R$134,2)))</f>
        <v>ABRAHAM</v>
      </c>
      <c r="F78" s="113"/>
      <c r="G78" s="112"/>
      <c r="H78" s="114"/>
      <c r="I78" s="115" t="s">
        <v>39</v>
      </c>
      <c r="J78" s="109"/>
      <c r="K78" s="116"/>
      <c r="L78" s="109"/>
      <c r="M78" s="117"/>
      <c r="N78" s="109"/>
      <c r="O78" s="116"/>
      <c r="P78" s="109"/>
      <c r="Q78" s="117"/>
    </row>
    <row r="79" spans="1:18" s="107" customFormat="1" ht="9" customHeight="1">
      <c r="A79" s="125" t="s">
        <v>40</v>
      </c>
      <c r="B79" s="123"/>
      <c r="C79" s="133"/>
      <c r="D79" s="134">
        <v>8</v>
      </c>
      <c r="E79" s="135" t="str">
        <f>IF(D79&gt;$Q$79,,UPPER(VLOOKUP(D79,'[1]Men Si Main Draw Prep'!$A$7:$R$134,2)))</f>
        <v>DUKE</v>
      </c>
      <c r="F79" s="136"/>
      <c r="G79" s="135"/>
      <c r="H79" s="137"/>
      <c r="I79" s="138" t="s">
        <v>41</v>
      </c>
      <c r="J79" s="123"/>
      <c r="K79" s="122"/>
      <c r="L79" s="123"/>
      <c r="M79" s="124"/>
      <c r="N79" s="123" t="str">
        <f>Q4</f>
        <v>Chester Dalrymple</v>
      </c>
      <c r="O79" s="122"/>
      <c r="P79" s="123"/>
      <c r="Q79" s="139">
        <f>MIN(8,'[1]Men Si Main Draw Prep'!R5)</f>
        <v>8</v>
      </c>
    </row>
  </sheetData>
  <mergeCells count="1">
    <mergeCell ref="A4:C4"/>
  </mergeCells>
  <conditionalFormatting sqref="G39 G41 G7 G9 G11 G13 G15 G17 G19 G23 G43 G45 G47 G49 G51 G53 G21 G25 G27 G29 G31 G33 G35 G37 G55 G57 G59 G61 G63 G65 G67 G69">
    <cfRule type="expression" dxfId="12" priority="13" stopIfTrue="1">
      <formula>AND($D7&lt;9,$C7&gt;0)</formula>
    </cfRule>
  </conditionalFormatting>
  <conditionalFormatting sqref="H8 H40 H16 L14 H20 L30 H24 H48 L46 H52 H32 H44 H36 H12 L62 H28 J18 J26 J34 J42 J50 J58 J66 J10 H56 H64 H68 H60 N22 N39 N54">
    <cfRule type="expression" dxfId="11" priority="10" stopIfTrue="1">
      <formula>AND($N$1="CU",H8="Umpire")</formula>
    </cfRule>
    <cfRule type="expression" dxfId="10" priority="11" stopIfTrue="1">
      <formula>AND($N$1="CU",H8&lt;&gt;"Umpire",I8&lt;&gt;"")</formula>
    </cfRule>
    <cfRule type="expression" dxfId="9" priority="12" stopIfTrue="1">
      <formula>AND($N$1="CU",H8&lt;&gt;"Umpire")</formula>
    </cfRule>
  </conditionalFormatting>
  <conditionalFormatting sqref="D67 D65 D63 D13 D61 D15 D17 D21 D19 D23 D25 D27 D29 D31 D33 D37 D35 D39 D41 D43 D47 D49 D45 D51 D53 D55 D57 D59 D69">
    <cfRule type="expression" dxfId="8" priority="9" stopIfTrue="1">
      <formula>AND($D13&lt;9,$C13&gt;0)</formula>
    </cfRule>
  </conditionalFormatting>
  <conditionalFormatting sqref="L10 L18 L26 L34 L42 L50 L58 L66 N14 N30 N46 N62 P22 P54 J8 J12 J16 J20 J24 J28 J32 J36 J40 J44 J48 J52 J56 J60 J64 J68">
    <cfRule type="expression" dxfId="7" priority="7" stopIfTrue="1">
      <formula>I8="as"</formula>
    </cfRule>
    <cfRule type="expression" dxfId="6" priority="8" stopIfTrue="1">
      <formula>I8="bs"</formula>
    </cfRule>
  </conditionalFormatting>
  <conditionalFormatting sqref="B7 B9 B11 B13 B15 B17 B19 B21 B23 B25 B27 B29 B31 B33 B35 B37 B39 B41 B43 B45 B47 B49 B51 B53 B55 B57 B59 B61 B63 B65 B67 B69">
    <cfRule type="cellIs" dxfId="5" priority="5" stopIfTrue="1" operator="equal">
      <formula>"QA"</formula>
    </cfRule>
    <cfRule type="cellIs" dxfId="4" priority="6" stopIfTrue="1" operator="equal">
      <formula>"DA"</formula>
    </cfRule>
  </conditionalFormatting>
  <conditionalFormatting sqref="I8 I12 I16 I20 I24 I28 I32 I36 I40 I44 I48 I52 I56 I60 I64 I68 K66 K58 K50 K42 K34 K26 K18 K10 M14 M30 M46 M62 Q79 O54 O39 O22">
    <cfRule type="expression" dxfId="3" priority="4" stopIfTrue="1">
      <formula>$N$1="CU"</formula>
    </cfRule>
  </conditionalFormatting>
  <conditionalFormatting sqref="P38">
    <cfRule type="expression" dxfId="2" priority="2" stopIfTrue="1">
      <formula>O39="as"</formula>
    </cfRule>
    <cfRule type="expression" dxfId="1" priority="3" stopIfTrue="1">
      <formula>O39="bs"</formula>
    </cfRule>
  </conditionalFormatting>
  <conditionalFormatting sqref="D7 D9 D11">
    <cfRule type="expression" dxfId="0" priority="1"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scale="99" orientation="portrait" horizontalDpi="36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Men Si Main</vt:lpstr>
      <vt:lpstr>'Men Si Main'!Print_Area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jermille</dc:creator>
  <cp:lastModifiedBy>jermille</cp:lastModifiedBy>
  <dcterms:created xsi:type="dcterms:W3CDTF">2012-06-28T20:44:25Z</dcterms:created>
  <dcterms:modified xsi:type="dcterms:W3CDTF">2012-06-28T20:44:49Z</dcterms:modified>
</cp:coreProperties>
</file>