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20" windowHeight="11895"/>
  </bookViews>
  <sheets>
    <sheet name="Men Do Main" sheetId="1" r:id="rId1"/>
  </sheets>
  <externalReferences>
    <externalReference r:id="rId2"/>
  </externalReferences>
  <definedNames>
    <definedName name="_Order1" hidden="1">255</definedName>
    <definedName name="Combo_MD" hidden="1">{"'Sheet5'!$A$1:$F$68"}</definedName>
    <definedName name="Combo_QD_32" hidden="1">{"'Sheet5'!$A$1:$F$68"}</definedName>
    <definedName name="Combo_Qual" hidden="1">{"'Sheet5'!$A$1:$F$68"}</definedName>
    <definedName name="Combo_Qual_128_8" hidden="1">{"'Sheet5'!$A$1:$F$68"}</definedName>
    <definedName name="Combo_Qual_64_8" hidden="1">{"'Sheet5'!$A$1:$F$68"}</definedName>
    <definedName name="Combo2" hidden="1">{"'Sheet5'!$A$1:$F$68"}</definedName>
    <definedName name="Draw1" hidden="1">{"'Sheet5'!$A$1:$F$68"}</definedName>
    <definedName name="Draw10" hidden="1">{"'Sheet5'!$A$1:$F$68"}</definedName>
    <definedName name="Draw11" hidden="1">{"'Sheet5'!$A$1:$F$68"}</definedName>
    <definedName name="Draw12" hidden="1">{"'Sheet5'!$A$1:$F$68"}</definedName>
    <definedName name="Draw13" hidden="1">{"'Sheet5'!$A$1:$F$68"}</definedName>
    <definedName name="Draw14" hidden="1">{"'Sheet5'!$A$1:$F$68"}</definedName>
    <definedName name="Draw15" hidden="1">{"'Sheet5'!$A$1:$F$68"}</definedName>
    <definedName name="Draw16" hidden="1">{"'Sheet5'!$A$1:$F$68"}</definedName>
    <definedName name="Draw17" hidden="1">{"'Sheet5'!$A$1:$F$68"}</definedName>
    <definedName name="Draw18" hidden="1">{"'Sheet5'!$A$1:$F$68"}</definedName>
    <definedName name="Draw2" hidden="1">{"'Sheet5'!$A$1:$F$68"}</definedName>
    <definedName name="Draw3" hidden="1">{"'Sheet5'!$A$1:$F$68"}</definedName>
    <definedName name="Draw4" hidden="1">{"'Sheet5'!$A$1:$F$68"}</definedName>
    <definedName name="Draw5" hidden="1">{"'Sheet5'!$A$1:$F$68"}</definedName>
    <definedName name="Draw6" hidden="1">{"'Sheet5'!$A$1:$F$68"}</definedName>
    <definedName name="Draw7" hidden="1">{"'Sheet5'!$A$1:$F$68"}</definedName>
    <definedName name="Draw8" hidden="1">{"'Sheet5'!$A$1:$F$68"}</definedName>
    <definedName name="Draw9" hidden="1">{"'Sheet5'!$A$1:$F$68"}</definedName>
    <definedName name="Final" hidden="1">{"'Sheet5'!$A$1:$F$68"}</definedName>
    <definedName name="HTML_CodePage" hidden="1">1252</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0">'Men Do Main'!$1:$4</definedName>
  </definedNames>
  <calcPr calcId="125725" fullCalcOnLoad="1"/>
</workbook>
</file>

<file path=xl/calcChain.xml><?xml version="1.0" encoding="utf-8"?>
<calcChain xmlns="http://schemas.openxmlformats.org/spreadsheetml/2006/main">
  <c r="L154" i="1"/>
  <c r="J154"/>
  <c r="F154"/>
  <c r="C154"/>
  <c r="L153"/>
  <c r="J153"/>
  <c r="F153"/>
  <c r="C153"/>
  <c r="L152"/>
  <c r="J152"/>
  <c r="F152"/>
  <c r="C152"/>
  <c r="N151"/>
  <c r="L151"/>
  <c r="J151"/>
  <c r="F151"/>
  <c r="L150"/>
  <c r="J150"/>
  <c r="F150"/>
  <c r="L149"/>
  <c r="J149"/>
  <c r="F149"/>
  <c r="C149"/>
  <c r="N148"/>
  <c r="L148"/>
  <c r="J148"/>
  <c r="F148"/>
  <c r="C148"/>
  <c r="L147"/>
  <c r="J147"/>
  <c r="F147"/>
  <c r="C147"/>
  <c r="P146"/>
  <c r="P143"/>
  <c r="H143"/>
  <c r="F143"/>
  <c r="E143"/>
  <c r="H142"/>
  <c r="F142"/>
  <c r="E142"/>
  <c r="C142"/>
  <c r="B142"/>
  <c r="J141"/>
  <c r="J140"/>
  <c r="J139"/>
  <c r="H139"/>
  <c r="F139"/>
  <c r="E139"/>
  <c r="P138"/>
  <c r="N138"/>
  <c r="H138"/>
  <c r="F138"/>
  <c r="E138"/>
  <c r="C138"/>
  <c r="B138"/>
  <c r="L137"/>
  <c r="L136"/>
  <c r="H135"/>
  <c r="F135"/>
  <c r="E135"/>
  <c r="H134"/>
  <c r="F134"/>
  <c r="E134"/>
  <c r="C134"/>
  <c r="B134"/>
  <c r="J132"/>
  <c r="J131"/>
  <c r="H131"/>
  <c r="F131"/>
  <c r="E131"/>
  <c r="J133" s="1"/>
  <c r="H130"/>
  <c r="F130"/>
  <c r="E130"/>
  <c r="C130"/>
  <c r="B130"/>
  <c r="N129"/>
  <c r="N128"/>
  <c r="H127"/>
  <c r="F127"/>
  <c r="E127"/>
  <c r="H126"/>
  <c r="F126"/>
  <c r="E126"/>
  <c r="C126"/>
  <c r="B126"/>
  <c r="J125"/>
  <c r="J124"/>
  <c r="J123"/>
  <c r="H123"/>
  <c r="F123"/>
  <c r="E123"/>
  <c r="H122"/>
  <c r="F122"/>
  <c r="E122"/>
  <c r="C122"/>
  <c r="B122"/>
  <c r="L121"/>
  <c r="L120"/>
  <c r="H119"/>
  <c r="F119"/>
  <c r="E119"/>
  <c r="H118"/>
  <c r="F118"/>
  <c r="E118"/>
  <c r="C118"/>
  <c r="B118"/>
  <c r="J116"/>
  <c r="J115"/>
  <c r="H115"/>
  <c r="F115"/>
  <c r="E115"/>
  <c r="J117" s="1"/>
  <c r="H114"/>
  <c r="F114"/>
  <c r="E114"/>
  <c r="C114"/>
  <c r="B114"/>
  <c r="P113"/>
  <c r="P112"/>
  <c r="H111"/>
  <c r="F111"/>
  <c r="E111"/>
  <c r="H110"/>
  <c r="F110"/>
  <c r="E110"/>
  <c r="C110"/>
  <c r="B110"/>
  <c r="J109"/>
  <c r="J108"/>
  <c r="J107"/>
  <c r="H107"/>
  <c r="F107"/>
  <c r="E107"/>
  <c r="H106"/>
  <c r="F106"/>
  <c r="E106"/>
  <c r="C106"/>
  <c r="B106"/>
  <c r="L105"/>
  <c r="L104"/>
  <c r="H103"/>
  <c r="F103"/>
  <c r="E103"/>
  <c r="H102"/>
  <c r="F102"/>
  <c r="E102"/>
  <c r="C102"/>
  <c r="B102"/>
  <c r="J100"/>
  <c r="J99"/>
  <c r="H99"/>
  <c r="F99"/>
  <c r="E99"/>
  <c r="J101" s="1"/>
  <c r="H98"/>
  <c r="F98"/>
  <c r="E98"/>
  <c r="C98"/>
  <c r="B98"/>
  <c r="N97"/>
  <c r="N96"/>
  <c r="H95"/>
  <c r="F95"/>
  <c r="E95"/>
  <c r="H94"/>
  <c r="F94"/>
  <c r="E94"/>
  <c r="C94"/>
  <c r="B94"/>
  <c r="J93"/>
  <c r="J92"/>
  <c r="T91"/>
  <c r="J91"/>
  <c r="H91"/>
  <c r="F91"/>
  <c r="E91"/>
  <c r="T90"/>
  <c r="H90"/>
  <c r="F90"/>
  <c r="E90"/>
  <c r="C90"/>
  <c r="B90"/>
  <c r="T89"/>
  <c r="L89"/>
  <c r="T88"/>
  <c r="L88"/>
  <c r="T87"/>
  <c r="H87"/>
  <c r="F87"/>
  <c r="E87"/>
  <c r="T86"/>
  <c r="H86"/>
  <c r="F86"/>
  <c r="E86"/>
  <c r="C86"/>
  <c r="B86"/>
  <c r="T85"/>
  <c r="J85"/>
  <c r="T84"/>
  <c r="J84"/>
  <c r="T83"/>
  <c r="J83"/>
  <c r="H83"/>
  <c r="F83"/>
  <c r="E83"/>
  <c r="T82"/>
  <c r="H82"/>
  <c r="F82"/>
  <c r="E82"/>
  <c r="C82"/>
  <c r="B82"/>
  <c r="C80"/>
  <c r="Q79"/>
  <c r="G79"/>
  <c r="G154" s="1"/>
  <c r="E79"/>
  <c r="E154" s="1"/>
  <c r="G78"/>
  <c r="G153" s="1"/>
  <c r="E78"/>
  <c r="E153" s="1"/>
  <c r="G77"/>
  <c r="G152" s="1"/>
  <c r="E77"/>
  <c r="E152" s="1"/>
  <c r="G76"/>
  <c r="G151" s="1"/>
  <c r="E76"/>
  <c r="E151" s="1"/>
  <c r="G75"/>
  <c r="G150" s="1"/>
  <c r="E75"/>
  <c r="E150" s="1"/>
  <c r="G74"/>
  <c r="G149" s="1"/>
  <c r="E74"/>
  <c r="E149" s="1"/>
  <c r="G73"/>
  <c r="G148" s="1"/>
  <c r="E73"/>
  <c r="E148" s="1"/>
  <c r="G72"/>
  <c r="G147" s="1"/>
  <c r="E72"/>
  <c r="E147" s="1"/>
  <c r="N69"/>
  <c r="N144" s="1"/>
  <c r="N68"/>
  <c r="N143" s="1"/>
  <c r="H68"/>
  <c r="F68"/>
  <c r="E68"/>
  <c r="P67"/>
  <c r="P142" s="1"/>
  <c r="H67"/>
  <c r="F67"/>
  <c r="E67"/>
  <c r="C67"/>
  <c r="B67"/>
  <c r="P66"/>
  <c r="P141" s="1"/>
  <c r="J66"/>
  <c r="N65"/>
  <c r="N140" s="1"/>
  <c r="J65"/>
  <c r="N64"/>
  <c r="N139" s="1"/>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0"/>
  <c r="H40"/>
  <c r="F40"/>
  <c r="E40"/>
  <c r="H39"/>
  <c r="F39"/>
  <c r="E39"/>
  <c r="J41" s="1"/>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E11"/>
  <c r="C11"/>
  <c r="B11"/>
  <c r="T10"/>
  <c r="T9"/>
  <c r="T8"/>
  <c r="J8"/>
  <c r="H8"/>
  <c r="F8"/>
  <c r="E8"/>
  <c r="J10" s="1"/>
  <c r="T7"/>
  <c r="H7"/>
  <c r="F7"/>
  <c r="E7"/>
  <c r="J9" s="1"/>
  <c r="C7"/>
  <c r="B7"/>
  <c r="C5"/>
  <c r="Q4"/>
  <c r="N79" s="1"/>
  <c r="N154" s="1"/>
  <c r="L4"/>
  <c r="J4"/>
  <c r="F4"/>
  <c r="A4"/>
  <c r="A1"/>
</calcChain>
</file>

<file path=xl/comments1.xml><?xml version="1.0" encoding="utf-8"?>
<comments xmlns="http://schemas.openxmlformats.org/spreadsheetml/2006/main">
  <authors>
    <author>Anders Wennberg</author>
  </authors>
  <commentList>
    <comment ref="D7" authorId="0">
      <text>
        <r>
          <rPr>
            <b/>
            <sz val="8"/>
            <color indexed="8"/>
            <rFont val="Tahoma"/>
          </rPr>
          <t xml:space="preserve">Before making the draw:
On the Boys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<sst xmlns="http://schemas.openxmlformats.org/spreadsheetml/2006/main" count="114" uniqueCount="42">
  <si>
    <t>MEN DOUBLES MAIN DRAW</t>
  </si>
  <si>
    <t>Week of</t>
  </si>
  <si>
    <t>City, Country</t>
  </si>
  <si>
    <t>Venue</t>
  </si>
  <si>
    <t>TUATT Referee</t>
  </si>
  <si>
    <t>St.</t>
  </si>
  <si>
    <t>Seed</t>
  </si>
  <si>
    <t>Family Name</t>
  </si>
  <si>
    <t>First name</t>
  </si>
  <si>
    <t>Nationality</t>
  </si>
  <si>
    <t>2nd Round</t>
  </si>
  <si>
    <t>Quarterfinals</t>
  </si>
  <si>
    <t>Semifinals</t>
  </si>
  <si>
    <t>Finalists</t>
  </si>
  <si>
    <t>Page 1(2)</t>
  </si>
  <si>
    <t>Umpire</t>
  </si>
  <si>
    <t>AS</t>
  </si>
  <si>
    <t>BS</t>
  </si>
  <si>
    <t>Final</t>
  </si>
  <si>
    <t>Winners</t>
  </si>
  <si>
    <t>Acc. Ranking</t>
  </si>
  <si>
    <t>#</t>
  </si>
  <si>
    <t>Seeded teams</t>
  </si>
  <si>
    <t>Alternates</t>
  </si>
  <si>
    <t>Replacing</t>
  </si>
  <si>
    <t>Draw date/time:</t>
  </si>
  <si>
    <t>27/06/12: 7:25pm</t>
  </si>
  <si>
    <t>Rkg Date</t>
  </si>
  <si>
    <t>1</t>
  </si>
  <si>
    <t>Last Accepted team</t>
  </si>
  <si>
    <t>Top DA</t>
  </si>
  <si>
    <t>Last DA</t>
  </si>
  <si>
    <t>2</t>
  </si>
  <si>
    <t>Player representatives</t>
  </si>
  <si>
    <t>Seed ranking</t>
  </si>
  <si>
    <t>3</t>
  </si>
  <si>
    <t>ITF Referee's signature</t>
  </si>
  <si>
    <t>Top seed</t>
  </si>
  <si>
    <t>4</t>
  </si>
  <si>
    <t>Last seed</t>
  </si>
  <si>
    <t>Page 2(2)</t>
  </si>
  <si>
    <t>A</t>
  </si>
</sst>
</file>

<file path=xl/styles.xml><?xml version="1.0" encoding="utf-8"?>
<styleSheet xmlns="http://schemas.openxmlformats.org/spreadsheetml/2006/main">
  <numFmts count="4">
    <numFmt numFmtId="41" formatCode="_(* #,##0_);_(* \(#,##0\);_(* &quot;-&quot;_);_(@_)"/>
    <numFmt numFmtId="43" formatCode="_(* #,##0.00_);_(* \(#,##0.00\);_(* &quot;-&quot;??_);_(@_)"/>
    <numFmt numFmtId="164" formatCode="_-&quot;$&quot;* #,##0.00_-;\-&quot;$&quot;* #,##0.00_-;_-&quot;$&quot;* &quot;-&quot;??_-;_-@_-"/>
    <numFmt numFmtId="165" formatCode="_(&quot;$&quot;* #,##0_);_(&quot;$&quot;* \(#,##0\);_(&quot;$&quot;* &quot;-&quot;_);_(@_)"/>
  </numFmts>
  <fonts count="45">
    <font>
      <sz val="10"/>
      <name val="Arial"/>
    </font>
    <font>
      <i/>
      <sz val="8"/>
      <color indexed="10"/>
      <name val="Arial"/>
      <family val="2"/>
    </font>
    <font>
      <sz val="10"/>
      <name val="Arial"/>
    </font>
    <font>
      <b/>
      <sz val="16"/>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i/>
      <sz val="10"/>
      <name val="Arial"/>
    </font>
    <font>
      <sz val="10"/>
      <name val="Arial"/>
      <family val="2"/>
    </font>
    <font>
      <sz val="10"/>
      <color indexed="9"/>
      <name val="Arial"/>
      <family val="2"/>
    </font>
    <font>
      <b/>
      <sz val="12"/>
      <name val="Arial"/>
      <family val="2"/>
    </font>
    <font>
      <b/>
      <sz val="7"/>
      <name val="Arial"/>
    </font>
    <font>
      <b/>
      <sz val="7"/>
      <color indexed="9"/>
      <name val="Arial"/>
    </font>
    <font>
      <b/>
      <sz val="7"/>
      <color indexed="8"/>
      <name val="Arial"/>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ont>
    <font>
      <sz val="8.5"/>
      <color indexed="42"/>
      <name val="Arial"/>
      <family val="2"/>
    </font>
    <font>
      <sz val="8.5"/>
      <color indexed="9"/>
      <name val="Arial"/>
      <family val="2"/>
    </font>
    <font>
      <sz val="8.5"/>
      <name val="Arial"/>
      <family val="2"/>
    </font>
    <font>
      <b/>
      <i/>
      <sz val="8.5"/>
      <color indexed="8"/>
      <name val="Arial"/>
      <family val="2"/>
    </font>
    <font>
      <i/>
      <sz val="8.5"/>
      <color indexed="9"/>
      <name val="Arial"/>
      <family val="2"/>
    </font>
    <font>
      <b/>
      <sz val="8.5"/>
      <color indexed="9"/>
      <name val="Arial"/>
    </font>
    <font>
      <sz val="8.5"/>
      <color indexed="8"/>
      <name val="Arial"/>
      <family val="2"/>
    </font>
    <font>
      <i/>
      <sz val="6"/>
      <color indexed="9"/>
      <name val="Arial"/>
      <family val="2"/>
    </font>
    <font>
      <sz val="8.5"/>
      <color indexed="14"/>
      <name val="Arial"/>
      <family val="2"/>
    </font>
    <font>
      <b/>
      <sz val="8.5"/>
      <name val="Arial"/>
    </font>
    <font>
      <b/>
      <sz val="10"/>
      <name val="Arial"/>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b/>
      <sz val="8"/>
      <color indexed="23"/>
      <name val="Arial"/>
      <family val="2"/>
    </font>
    <font>
      <b/>
      <sz val="8"/>
      <color indexed="8"/>
      <name val="Tahoma"/>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23"/>
        <bgColor indexed="64"/>
      </patternFill>
    </fill>
  </fills>
  <borders count="17">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6">
    <xf numFmtId="0" fontId="0"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69">
    <xf numFmtId="0" fontId="0" fillId="0" borderId="0" xfId="0"/>
    <xf numFmtId="49" fontId="3" fillId="0" borderId="0" xfId="0" applyNumberFormat="1" applyFont="1" applyAlignment="1">
      <alignment vertical="top"/>
    </xf>
    <xf numFmtId="0" fontId="4"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horizontal="left"/>
    </xf>
    <xf numFmtId="0" fontId="8" fillId="0" borderId="0" xfId="0" applyFont="1" applyAlignment="1">
      <alignment horizontal="left"/>
    </xf>
    <xf numFmtId="49" fontId="9" fillId="0" borderId="0" xfId="0" applyNumberFormat="1" applyFont="1" applyAlignment="1">
      <alignment horizontal="left"/>
    </xf>
    <xf numFmtId="49" fontId="10" fillId="0" borderId="0" xfId="0" applyNumberFormat="1" applyFont="1"/>
    <xf numFmtId="0" fontId="11" fillId="0" borderId="0" xfId="0" applyFont="1"/>
    <xf numFmtId="0" fontId="12" fillId="0" borderId="0" xfId="0" applyFont="1"/>
    <xf numFmtId="0" fontId="13" fillId="0" borderId="0" xfId="0" applyFont="1" applyAlignment="1">
      <alignment horizontal="center"/>
    </xf>
    <xf numFmtId="0" fontId="14" fillId="2" borderId="0" xfId="0" applyFont="1" applyFill="1" applyAlignment="1">
      <alignment vertical="center"/>
    </xf>
    <xf numFmtId="0" fontId="15" fillId="2" borderId="0" xfId="0" applyFont="1" applyFill="1" applyAlignment="1">
      <alignment vertical="center"/>
    </xf>
    <xf numFmtId="49" fontId="14" fillId="2" borderId="0" xfId="0" applyNumberFormat="1" applyFont="1" applyFill="1" applyAlignment="1">
      <alignment horizontal="left" vertical="center"/>
    </xf>
    <xf numFmtId="49" fontId="15" fillId="2" borderId="0" xfId="0" applyNumberFormat="1" applyFont="1" applyFill="1" applyAlignment="1">
      <alignment vertical="center"/>
    </xf>
    <xf numFmtId="49" fontId="14" fillId="2" borderId="0" xfId="0" applyNumberFormat="1" applyFont="1" applyFill="1" applyAlignment="1">
      <alignment horizontal="right" vertical="center"/>
    </xf>
    <xf numFmtId="0" fontId="16" fillId="2" borderId="0" xfId="0" applyFont="1" applyFill="1" applyAlignment="1">
      <alignment horizontal="right" vertical="center"/>
    </xf>
    <xf numFmtId="0" fontId="17" fillId="0" borderId="0" xfId="0" applyFont="1" applyAlignment="1">
      <alignment vertical="center"/>
    </xf>
    <xf numFmtId="14" fontId="18" fillId="0" borderId="1" xfId="0" applyNumberFormat="1" applyFont="1" applyBorder="1" applyAlignment="1">
      <alignment horizontal="left" vertical="center"/>
    </xf>
    <xf numFmtId="0" fontId="18" fillId="0" borderId="1" xfId="0" applyFont="1" applyBorder="1" applyAlignment="1">
      <alignment vertical="center"/>
    </xf>
    <xf numFmtId="49" fontId="18" fillId="0" borderId="1" xfId="0" applyNumberFormat="1" applyFont="1" applyBorder="1" applyAlignment="1">
      <alignment vertical="center"/>
    </xf>
    <xf numFmtId="0" fontId="0" fillId="0" borderId="1" xfId="0" applyFont="1" applyBorder="1" applyAlignment="1">
      <alignment vertical="center"/>
    </xf>
    <xf numFmtId="0" fontId="19" fillId="0" borderId="1" xfId="0" applyFont="1" applyBorder="1" applyAlignment="1">
      <alignment vertical="center"/>
    </xf>
    <xf numFmtId="49" fontId="18" fillId="0" borderId="1" xfId="1" applyNumberFormat="1" applyFont="1" applyBorder="1" applyAlignment="1" applyProtection="1">
      <alignment vertical="center"/>
      <protection locked="0"/>
    </xf>
    <xf numFmtId="49" fontId="19" fillId="0" borderId="1" xfId="0" applyNumberFormat="1" applyFont="1" applyBorder="1" applyAlignment="1">
      <alignment vertical="center"/>
    </xf>
    <xf numFmtId="0" fontId="20" fillId="0" borderId="1" xfId="0" applyFont="1" applyBorder="1" applyAlignment="1">
      <alignment horizontal="right" vertical="center"/>
    </xf>
    <xf numFmtId="49" fontId="20" fillId="0" borderId="1" xfId="0" applyNumberFormat="1" applyFont="1" applyBorder="1" applyAlignment="1">
      <alignment horizontal="right" vertical="center"/>
    </xf>
    <xf numFmtId="0" fontId="18" fillId="0" borderId="0" xfId="0" applyFont="1" applyAlignment="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21" fillId="2" borderId="0" xfId="0" applyFont="1" applyFill="1" applyAlignment="1">
      <alignment horizontal="left" vertical="center"/>
    </xf>
    <xf numFmtId="0" fontId="22" fillId="2" borderId="0" xfId="0" applyFont="1" applyFill="1" applyAlignment="1">
      <alignment horizontal="center" vertical="center"/>
    </xf>
    <xf numFmtId="0" fontId="22" fillId="2" borderId="0" xfId="0" applyFont="1" applyFill="1" applyAlignment="1">
      <alignment vertical="center"/>
    </xf>
    <xf numFmtId="0" fontId="17" fillId="2" borderId="0" xfId="0" applyFont="1" applyFill="1" applyAlignment="1">
      <alignment horizontal="right" vertical="center"/>
    </xf>
    <xf numFmtId="0" fontId="17" fillId="0" borderId="0" xfId="0" applyFont="1" applyAlignment="1">
      <alignment horizontal="center" vertical="center"/>
    </xf>
    <xf numFmtId="0" fontId="17" fillId="0" borderId="0" xfId="0" applyFont="1" applyAlignment="1">
      <alignment horizontal="left" vertical="center"/>
    </xf>
    <xf numFmtId="0" fontId="0"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4" fillId="2" borderId="0" xfId="0" applyFont="1" applyFill="1" applyAlignment="1">
      <alignment horizontal="center" vertical="center"/>
    </xf>
    <xf numFmtId="0" fontId="25" fillId="0" borderId="2" xfId="0" applyFont="1" applyBorder="1" applyAlignment="1">
      <alignment vertical="center"/>
    </xf>
    <xf numFmtId="0" fontId="26" fillId="3" borderId="2" xfId="0" applyFont="1" applyFill="1" applyBorder="1" applyAlignment="1">
      <alignment horizontal="center" vertical="center"/>
    </xf>
    <xf numFmtId="0" fontId="24" fillId="0" borderId="2" xfId="0" applyFont="1" applyBorder="1" applyAlignment="1">
      <alignment vertical="center"/>
    </xf>
    <xf numFmtId="0" fontId="8" fillId="0" borderId="2" xfId="0" applyFont="1" applyBorder="1" applyAlignment="1">
      <alignment vertical="center"/>
    </xf>
    <xf numFmtId="0" fontId="27" fillId="0" borderId="2" xfId="0" applyFont="1" applyBorder="1" applyAlignment="1">
      <alignment horizontal="center" vertical="center"/>
    </xf>
    <xf numFmtId="0" fontId="28" fillId="0" borderId="0" xfId="0" applyFont="1" applyAlignment="1">
      <alignment vertical="center"/>
    </xf>
    <xf numFmtId="0" fontId="27" fillId="0" borderId="0" xfId="0" applyFont="1" applyAlignment="1">
      <alignment vertical="center"/>
    </xf>
    <xf numFmtId="49" fontId="29" fillId="0" borderId="0" xfId="0" applyNumberFormat="1" applyFont="1" applyAlignment="1">
      <alignment horizontal="right" vertical="center"/>
    </xf>
    <xf numFmtId="0" fontId="11" fillId="4" borderId="0" xfId="0" applyFont="1" applyFill="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28" fillId="2" borderId="0" xfId="0" applyFont="1" applyFill="1" applyAlignment="1">
      <alignment horizontal="center" vertical="center"/>
    </xf>
    <xf numFmtId="0" fontId="25" fillId="0" borderId="0" xfId="0" applyFont="1" applyAlignment="1">
      <alignment horizontal="center" vertical="center"/>
    </xf>
    <xf numFmtId="0" fontId="30" fillId="0" borderId="4" xfId="0" applyFont="1" applyBorder="1" applyAlignment="1">
      <alignment horizontal="right" vertical="center"/>
    </xf>
    <xf numFmtId="0" fontId="24" fillId="0" borderId="0" xfId="0" applyFont="1" applyAlignment="1">
      <alignment vertical="center"/>
    </xf>
    <xf numFmtId="0" fontId="27" fillId="4" borderId="0" xfId="0" applyFont="1" applyFill="1" applyAlignment="1">
      <alignment vertical="center"/>
    </xf>
    <xf numFmtId="0" fontId="11" fillId="0" borderId="5" xfId="0" applyFont="1" applyBorder="1" applyAlignment="1">
      <alignment vertical="center"/>
    </xf>
    <xf numFmtId="0" fontId="28" fillId="0" borderId="0" xfId="0" applyFont="1" applyAlignment="1">
      <alignment horizontal="center" vertical="center"/>
    </xf>
    <xf numFmtId="0" fontId="25" fillId="0" borderId="0" xfId="0" applyFont="1" applyAlignment="1">
      <alignment vertical="center"/>
    </xf>
    <xf numFmtId="0" fontId="31" fillId="0" borderId="6" xfId="0" applyFont="1" applyBorder="1" applyAlignment="1">
      <alignment horizontal="center" vertical="center"/>
    </xf>
    <xf numFmtId="0" fontId="32" fillId="0" borderId="0" xfId="0" applyFont="1" applyAlignment="1">
      <alignment horizontal="left" vertical="center"/>
    </xf>
    <xf numFmtId="0" fontId="27" fillId="0" borderId="0" xfId="0" applyFont="1" applyAlignment="1">
      <alignment horizontal="left" vertical="center"/>
    </xf>
    <xf numFmtId="0" fontId="22" fillId="0" borderId="0" xfId="0" applyFont="1" applyAlignment="1">
      <alignment horizontal="right" vertical="center"/>
    </xf>
    <xf numFmtId="0" fontId="33" fillId="5" borderId="6" xfId="0" applyFont="1" applyFill="1" applyBorder="1" applyAlignment="1">
      <alignment horizontal="right" vertical="center"/>
    </xf>
    <xf numFmtId="0" fontId="32" fillId="0" borderId="2" xfId="0" applyFont="1" applyBorder="1" applyAlignment="1">
      <alignment horizontal="left" vertical="center"/>
    </xf>
    <xf numFmtId="0" fontId="30" fillId="0" borderId="2" xfId="0" applyFont="1" applyBorder="1" applyAlignment="1">
      <alignment horizontal="right" vertical="center"/>
    </xf>
    <xf numFmtId="0" fontId="28" fillId="0" borderId="2" xfId="0" applyFont="1" applyBorder="1" applyAlignment="1">
      <alignment vertical="center"/>
    </xf>
    <xf numFmtId="0" fontId="11" fillId="0" borderId="2" xfId="0" applyFont="1" applyBorder="1" applyAlignment="1">
      <alignment vertical="center"/>
    </xf>
    <xf numFmtId="0" fontId="27" fillId="0" borderId="4" xfId="0" applyFont="1" applyBorder="1" applyAlignment="1">
      <alignment horizontal="center" vertical="center"/>
    </xf>
    <xf numFmtId="0" fontId="27" fillId="0" borderId="6" xfId="0" applyFont="1" applyBorder="1" applyAlignment="1">
      <alignment vertical="center"/>
    </xf>
    <xf numFmtId="0" fontId="28" fillId="0" borderId="0" xfId="0" applyFont="1" applyAlignment="1">
      <alignment horizontal="left" vertical="center"/>
    </xf>
    <xf numFmtId="0" fontId="34" fillId="0" borderId="0" xfId="0" applyFont="1" applyAlignment="1">
      <alignment vertical="center"/>
    </xf>
    <xf numFmtId="0" fontId="30" fillId="0" borderId="0" xfId="0" applyFont="1" applyAlignment="1">
      <alignment horizontal="right"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2" borderId="0" xfId="0" applyFont="1" applyFill="1" applyAlignment="1">
      <alignment horizontal="center" vertical="center"/>
    </xf>
    <xf numFmtId="0" fontId="11" fillId="0" borderId="7" xfId="0" applyFont="1" applyBorder="1" applyAlignment="1">
      <alignment vertical="center"/>
    </xf>
    <xf numFmtId="0" fontId="27" fillId="0" borderId="6" xfId="0" applyFont="1" applyBorder="1" applyAlignment="1">
      <alignment horizontal="left" vertical="center"/>
    </xf>
    <xf numFmtId="0" fontId="30" fillId="0" borderId="6" xfId="0" applyFont="1" applyBorder="1" applyAlignment="1">
      <alignment horizontal="right" vertical="center"/>
    </xf>
    <xf numFmtId="0" fontId="27" fillId="4" borderId="0" xfId="0" applyFont="1" applyFill="1" applyAlignment="1">
      <alignment horizontal="right" vertical="center"/>
    </xf>
    <xf numFmtId="0" fontId="27" fillId="4" borderId="2" xfId="0" applyFont="1" applyFill="1" applyBorder="1" applyAlignment="1">
      <alignment horizontal="right" vertical="center"/>
    </xf>
    <xf numFmtId="0" fontId="30" fillId="4" borderId="0" xfId="0" applyFont="1" applyFill="1" applyAlignment="1">
      <alignment horizontal="right" vertical="center"/>
    </xf>
    <xf numFmtId="0" fontId="28" fillId="6" borderId="0" xfId="0" applyFont="1" applyFill="1" applyAlignment="1">
      <alignment horizontal="center" vertical="center"/>
    </xf>
    <xf numFmtId="0" fontId="27" fillId="6" borderId="0" xfId="0" applyFont="1" applyFill="1" applyAlignment="1">
      <alignment vertical="center"/>
    </xf>
    <xf numFmtId="0" fontId="32" fillId="6" borderId="0" xfId="0" applyFont="1" applyFill="1" applyBorder="1" applyAlignment="1">
      <alignment horizontal="left" vertical="center"/>
    </xf>
    <xf numFmtId="0" fontId="27" fillId="6" borderId="0" xfId="0" applyFont="1" applyFill="1" applyAlignment="1">
      <alignment horizontal="left" vertical="center"/>
    </xf>
    <xf numFmtId="0" fontId="28" fillId="6" borderId="0" xfId="0" applyFont="1" applyFill="1" applyAlignment="1">
      <alignment vertical="center"/>
    </xf>
    <xf numFmtId="0" fontId="35" fillId="0" borderId="0" xfId="0" applyFont="1" applyAlignment="1">
      <alignment vertical="center"/>
    </xf>
    <xf numFmtId="0" fontId="36" fillId="0" borderId="0" xfId="0" applyFont="1" applyAlignment="1">
      <alignment vertical="center"/>
    </xf>
    <xf numFmtId="0" fontId="32" fillId="6" borderId="2" xfId="0" applyFont="1" applyFill="1" applyBorder="1" applyAlignment="1">
      <alignment horizontal="left" vertical="center"/>
    </xf>
    <xf numFmtId="0" fontId="30" fillId="6" borderId="2" xfId="0" applyFont="1" applyFill="1" applyBorder="1" applyAlignment="1">
      <alignment horizontal="right" vertical="center"/>
    </xf>
    <xf numFmtId="0" fontId="31" fillId="6" borderId="6" xfId="0" applyFont="1" applyFill="1" applyBorder="1" applyAlignment="1">
      <alignment horizontal="center" vertical="center"/>
    </xf>
    <xf numFmtId="0" fontId="32" fillId="6" borderId="0" xfId="0" applyFont="1" applyFill="1" applyAlignment="1">
      <alignment horizontal="left" vertical="center"/>
    </xf>
    <xf numFmtId="0" fontId="27" fillId="6" borderId="0" xfId="0" applyFont="1" applyFill="1" applyAlignment="1">
      <alignment horizontal="right" vertical="center"/>
    </xf>
    <xf numFmtId="0" fontId="35" fillId="2" borderId="0" xfId="0" applyFont="1" applyFill="1" applyAlignment="1">
      <alignment horizontal="center" vertical="center"/>
    </xf>
    <xf numFmtId="0" fontId="22" fillId="6" borderId="0" xfId="0" applyFont="1" applyFill="1" applyAlignment="1">
      <alignment horizontal="right" vertical="center"/>
    </xf>
    <xf numFmtId="0" fontId="33" fillId="7" borderId="6" xfId="0" applyFont="1" applyFill="1" applyBorder="1" applyAlignment="1">
      <alignment horizontal="right" vertical="center"/>
    </xf>
    <xf numFmtId="0" fontId="27" fillId="6" borderId="2" xfId="0" applyFont="1" applyFill="1" applyBorder="1" applyAlignment="1">
      <alignment horizontal="right" vertical="center"/>
    </xf>
    <xf numFmtId="0" fontId="27" fillId="6" borderId="6" xfId="0" applyFont="1" applyFill="1" applyBorder="1" applyAlignment="1">
      <alignment horizontal="left" vertical="center"/>
    </xf>
    <xf numFmtId="0" fontId="28" fillId="4" borderId="0" xfId="0" applyFont="1" applyFill="1" applyAlignment="1">
      <alignment horizontal="center" vertical="center"/>
    </xf>
    <xf numFmtId="49" fontId="28" fillId="4" borderId="0" xfId="0" applyNumberFormat="1" applyFont="1" applyFill="1" applyAlignment="1">
      <alignment horizontal="center" vertical="center"/>
    </xf>
    <xf numFmtId="1" fontId="28" fillId="4" borderId="0" xfId="0" applyNumberFormat="1" applyFont="1" applyFill="1" applyAlignment="1">
      <alignment horizontal="center" vertical="center"/>
    </xf>
    <xf numFmtId="49" fontId="28" fillId="0" borderId="0" xfId="0" applyNumberFormat="1" applyFont="1" applyAlignment="1">
      <alignment vertical="center"/>
    </xf>
    <xf numFmtId="49" fontId="0" fillId="0" borderId="0" xfId="0" applyNumberFormat="1" applyFont="1" applyAlignment="1">
      <alignment vertical="center"/>
    </xf>
    <xf numFmtId="49" fontId="27" fillId="0" borderId="0" xfId="0" applyNumberFormat="1" applyFont="1" applyAlignment="1">
      <alignment horizontal="center" vertical="center"/>
    </xf>
    <xf numFmtId="49" fontId="28" fillId="4" borderId="0" xfId="0" applyNumberFormat="1" applyFont="1" applyFill="1" applyAlignment="1">
      <alignment vertical="center"/>
    </xf>
    <xf numFmtId="49" fontId="27" fillId="4" borderId="0" xfId="0" applyNumberFormat="1" applyFont="1" applyFill="1" applyAlignment="1">
      <alignment vertical="center"/>
    </xf>
    <xf numFmtId="0" fontId="30" fillId="6" borderId="4" xfId="0" applyFont="1" applyFill="1" applyBorder="1" applyAlignment="1">
      <alignment horizontal="right" vertical="center"/>
    </xf>
    <xf numFmtId="49" fontId="0" fillId="0" borderId="0" xfId="0" applyNumberFormat="1" applyAlignment="1">
      <alignment vertical="center"/>
    </xf>
    <xf numFmtId="49" fontId="37" fillId="4" borderId="0" xfId="0" applyNumberFormat="1" applyFont="1" applyFill="1" applyAlignment="1">
      <alignment vertical="center"/>
    </xf>
    <xf numFmtId="49" fontId="38" fillId="4" borderId="0" xfId="0" applyNumberFormat="1" applyFont="1" applyFill="1" applyAlignment="1">
      <alignment vertical="center"/>
    </xf>
    <xf numFmtId="49" fontId="37" fillId="6" borderId="0" xfId="0" applyNumberFormat="1" applyFont="1" applyFill="1" applyAlignment="1">
      <alignment vertical="center"/>
    </xf>
    <xf numFmtId="49" fontId="38" fillId="6"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39" fillId="2" borderId="8" xfId="0" applyFont="1" applyFill="1" applyBorder="1" applyAlignment="1">
      <alignment vertical="center"/>
    </xf>
    <xf numFmtId="0" fontId="39" fillId="2" borderId="9" xfId="0" applyFont="1" applyFill="1" applyBorder="1" applyAlignment="1">
      <alignment vertical="center"/>
    </xf>
    <xf numFmtId="0" fontId="39" fillId="2" borderId="10" xfId="0" applyFont="1" applyFill="1" applyBorder="1" applyAlignment="1">
      <alignment vertical="center"/>
    </xf>
    <xf numFmtId="49" fontId="40" fillId="2" borderId="9" xfId="0" applyNumberFormat="1" applyFont="1" applyFill="1" applyBorder="1" applyAlignment="1">
      <alignment horizontal="center" vertical="center"/>
    </xf>
    <xf numFmtId="49" fontId="40" fillId="2" borderId="9" xfId="0" applyNumberFormat="1" applyFont="1" applyFill="1" applyBorder="1" applyAlignment="1">
      <alignment vertical="center"/>
    </xf>
    <xf numFmtId="49" fontId="40" fillId="2" borderId="10" xfId="0" applyNumberFormat="1" applyFont="1" applyFill="1" applyBorder="1" applyAlignment="1">
      <alignment vertical="center"/>
    </xf>
    <xf numFmtId="49" fontId="41" fillId="2" borderId="9" xfId="0" applyNumberFormat="1" applyFont="1" applyFill="1" applyBorder="1" applyAlignment="1">
      <alignment vertical="center"/>
    </xf>
    <xf numFmtId="49" fontId="41" fillId="2" borderId="11" xfId="0" applyNumberFormat="1" applyFont="1" applyFill="1" applyBorder="1" applyAlignment="1">
      <alignment vertical="center"/>
    </xf>
    <xf numFmtId="49" fontId="39" fillId="2" borderId="9" xfId="0" applyNumberFormat="1" applyFont="1" applyFill="1" applyBorder="1" applyAlignment="1">
      <alignment horizontal="left" vertical="center"/>
    </xf>
    <xf numFmtId="49" fontId="39" fillId="0" borderId="9" xfId="0" applyNumberFormat="1" applyFont="1" applyBorder="1" applyAlignment="1">
      <alignment horizontal="left" vertical="center"/>
    </xf>
    <xf numFmtId="49" fontId="41" fillId="4" borderId="11" xfId="0" applyNumberFormat="1" applyFont="1" applyFill="1" applyBorder="1" applyAlignment="1">
      <alignment vertical="center"/>
    </xf>
    <xf numFmtId="0" fontId="21" fillId="0" borderId="0" xfId="0" applyFont="1" applyAlignment="1">
      <alignment vertical="center"/>
    </xf>
    <xf numFmtId="49" fontId="21" fillId="0" borderId="12" xfId="0" applyNumberFormat="1" applyFont="1" applyBorder="1" applyAlignment="1">
      <alignment vertical="center"/>
    </xf>
    <xf numFmtId="49" fontId="21" fillId="0" borderId="0" xfId="0" applyNumberFormat="1" applyFont="1" applyAlignment="1">
      <alignment vertical="center"/>
    </xf>
    <xf numFmtId="49" fontId="21" fillId="0" borderId="6" xfId="0" applyNumberFormat="1" applyFont="1" applyBorder="1" applyAlignment="1">
      <alignment horizontal="right" vertical="center"/>
    </xf>
    <xf numFmtId="49" fontId="21" fillId="0" borderId="0" xfId="0" applyNumberFormat="1" applyFont="1" applyAlignment="1">
      <alignment horizontal="center" vertical="center"/>
    </xf>
    <xf numFmtId="0" fontId="21" fillId="4" borderId="0" xfId="0" applyFont="1" applyFill="1" applyAlignment="1">
      <alignment vertical="center"/>
    </xf>
    <xf numFmtId="1" fontId="21" fillId="4" borderId="0" xfId="0" applyNumberFormat="1" applyFont="1" applyFill="1" applyAlignment="1">
      <alignment horizontal="center" vertical="center"/>
    </xf>
    <xf numFmtId="49" fontId="42" fillId="4" borderId="6" xfId="0" applyNumberFormat="1" applyFont="1" applyFill="1" applyBorder="1" applyAlignment="1">
      <alignment vertical="center"/>
    </xf>
    <xf numFmtId="49" fontId="42" fillId="0" borderId="0" xfId="0" applyNumberFormat="1" applyFont="1" applyAlignment="1">
      <alignment vertical="center"/>
    </xf>
    <xf numFmtId="49" fontId="22" fillId="0" borderId="0" xfId="0" applyNumberFormat="1" applyFont="1" applyAlignment="1">
      <alignment vertical="center"/>
    </xf>
    <xf numFmtId="49" fontId="22" fillId="0" borderId="6" xfId="0" applyNumberFormat="1" applyFont="1" applyBorder="1" applyAlignment="1">
      <alignment vertical="center"/>
    </xf>
    <xf numFmtId="49" fontId="39" fillId="2" borderId="13" xfId="0" applyNumberFormat="1" applyFont="1" applyFill="1" applyBorder="1" applyAlignment="1">
      <alignment vertical="center"/>
    </xf>
    <xf numFmtId="49" fontId="39" fillId="2" borderId="14" xfId="0" applyNumberFormat="1" applyFont="1" applyFill="1" applyBorder="1" applyAlignment="1">
      <alignment vertical="center"/>
    </xf>
    <xf numFmtId="49" fontId="22" fillId="2" borderId="6" xfId="0" applyNumberFormat="1" applyFont="1" applyFill="1" applyBorder="1" applyAlignment="1">
      <alignment vertical="center"/>
    </xf>
    <xf numFmtId="49" fontId="21" fillId="0" borderId="2" xfId="0" applyNumberFormat="1" applyFont="1" applyBorder="1" applyAlignment="1">
      <alignment vertical="center"/>
    </xf>
    <xf numFmtId="49" fontId="22" fillId="0" borderId="2" xfId="0" applyNumberFormat="1" applyFont="1" applyBorder="1" applyAlignment="1">
      <alignment vertical="center"/>
    </xf>
    <xf numFmtId="49" fontId="22" fillId="0" borderId="4" xfId="0" applyNumberFormat="1" applyFont="1" applyBorder="1" applyAlignment="1">
      <alignment vertical="center"/>
    </xf>
    <xf numFmtId="49" fontId="21" fillId="0" borderId="15" xfId="0" applyNumberFormat="1" applyFont="1" applyBorder="1" applyAlignment="1">
      <alignment vertical="center"/>
    </xf>
    <xf numFmtId="49" fontId="21" fillId="0" borderId="4" xfId="0" applyNumberFormat="1" applyFont="1" applyBorder="1" applyAlignment="1">
      <alignment horizontal="right" vertical="center"/>
    </xf>
    <xf numFmtId="0" fontId="21" fillId="2" borderId="12" xfId="0" applyFont="1" applyFill="1" applyBorder="1" applyAlignment="1">
      <alignment vertical="center"/>
    </xf>
    <xf numFmtId="49" fontId="21" fillId="2" borderId="0" xfId="0" applyNumberFormat="1" applyFont="1" applyFill="1" applyAlignment="1">
      <alignment horizontal="right" vertical="center"/>
    </xf>
    <xf numFmtId="49" fontId="21" fillId="2" borderId="6" xfId="0" applyNumberFormat="1" applyFont="1" applyFill="1" applyBorder="1" applyAlignment="1">
      <alignment horizontal="right" vertical="center"/>
    </xf>
    <xf numFmtId="0" fontId="39" fillId="2" borderId="15" xfId="0" applyFont="1" applyFill="1" applyBorder="1" applyAlignment="1">
      <alignment vertical="center"/>
    </xf>
    <xf numFmtId="0" fontId="39" fillId="2" borderId="2" xfId="0" applyFont="1" applyFill="1" applyBorder="1" applyAlignment="1">
      <alignment vertical="center"/>
    </xf>
    <xf numFmtId="0" fontId="39" fillId="2" borderId="16" xfId="0" applyFont="1" applyFill="1" applyBorder="1" applyAlignment="1">
      <alignment vertical="center"/>
    </xf>
    <xf numFmtId="0" fontId="21" fillId="0" borderId="6" xfId="0" applyFont="1" applyBorder="1" applyAlignment="1">
      <alignment horizontal="right" vertical="center"/>
    </xf>
    <xf numFmtId="0" fontId="21" fillId="0" borderId="4" xfId="0" applyFont="1" applyBorder="1" applyAlignment="1">
      <alignment horizontal="right" vertical="center"/>
    </xf>
    <xf numFmtId="49" fontId="21" fillId="0" borderId="2" xfId="0" applyNumberFormat="1" applyFont="1" applyBorder="1" applyAlignment="1">
      <alignment horizontal="center" vertical="center"/>
    </xf>
    <xf numFmtId="0" fontId="21" fillId="4" borderId="2" xfId="0" applyFont="1" applyFill="1" applyBorder="1" applyAlignment="1">
      <alignment vertical="center"/>
    </xf>
    <xf numFmtId="1" fontId="21" fillId="4" borderId="2" xfId="0" applyNumberFormat="1" applyFont="1" applyFill="1" applyBorder="1" applyAlignment="1">
      <alignment horizontal="center" vertical="center"/>
    </xf>
    <xf numFmtId="49" fontId="42" fillId="4" borderId="4" xfId="0" applyNumberFormat="1" applyFont="1" applyFill="1" applyBorder="1" applyAlignment="1">
      <alignment vertical="center"/>
    </xf>
    <xf numFmtId="49" fontId="42" fillId="0" borderId="2" xfId="0" applyNumberFormat="1" applyFont="1" applyBorder="1" applyAlignment="1">
      <alignment vertical="center"/>
    </xf>
    <xf numFmtId="0" fontId="43" fillId="8" borderId="4" xfId="0" applyFont="1" applyFill="1" applyBorder="1" applyAlignment="1">
      <alignment horizontal="right" vertical="center"/>
    </xf>
    <xf numFmtId="0" fontId="27" fillId="6" borderId="2" xfId="0" applyFont="1" applyFill="1" applyBorder="1" applyAlignment="1">
      <alignment vertical="center"/>
    </xf>
    <xf numFmtId="0" fontId="27" fillId="6" borderId="6" xfId="0" applyFont="1" applyFill="1" applyBorder="1" applyAlignment="1">
      <alignment vertical="center"/>
    </xf>
    <xf numFmtId="49" fontId="27" fillId="6" borderId="4" xfId="0" applyNumberFormat="1" applyFont="1" applyFill="1" applyBorder="1" applyAlignment="1">
      <alignment vertical="center"/>
    </xf>
    <xf numFmtId="49" fontId="28" fillId="6" borderId="0" xfId="0" applyNumberFormat="1" applyFont="1" applyFill="1" applyAlignment="1">
      <alignment vertical="center"/>
    </xf>
    <xf numFmtId="49" fontId="27" fillId="6" borderId="0" xfId="0" applyNumberFormat="1" applyFont="1" applyFill="1" applyAlignment="1">
      <alignment vertical="center"/>
    </xf>
    <xf numFmtId="49" fontId="40" fillId="2" borderId="11" xfId="0" applyNumberFormat="1" applyFont="1" applyFill="1" applyBorder="1" applyAlignment="1">
      <alignment vertical="center"/>
    </xf>
    <xf numFmtId="49" fontId="21" fillId="4" borderId="0" xfId="0" applyNumberFormat="1" applyFont="1" applyFill="1" applyAlignment="1">
      <alignment vertical="center"/>
    </xf>
    <xf numFmtId="49" fontId="21" fillId="4" borderId="2" xfId="0" applyNumberFormat="1" applyFont="1" applyFill="1" applyBorder="1" applyAlignment="1">
      <alignment vertical="center"/>
    </xf>
    <xf numFmtId="0" fontId="22" fillId="0" borderId="0" xfId="0" applyFont="1"/>
  </cellXfs>
  <cellStyles count="6">
    <cellStyle name="Currency" xfId="1" builtinId="4"/>
    <cellStyle name="Milliers [0]_ACCEP°DBL" xfId="2"/>
    <cellStyle name="Milliers_ACCEP°DBL" xfId="3"/>
    <cellStyle name="Monétaire [0]_ACCEP°DBL" xfId="4"/>
    <cellStyle name="Monétaire_ACCEP°DBL" xfId="5"/>
    <cellStyle name="Normal" xfId="0" builtinId="0"/>
  </cellStyles>
  <dxfs count="3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mille/Downloads/Nationals%2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Plr List"/>
      <sheetName val="Girls Plr List"/>
      <sheetName val="Men Si Main Draw Prep"/>
      <sheetName val="Men Si Main"/>
      <sheetName val="Ladies Si Main Draw Prep"/>
      <sheetName val="Ladies Si Main"/>
      <sheetName val="Men Si Qual Draw Prep"/>
      <sheetName val="Men Si Qual 32&gt;8"/>
      <sheetName val="Veterans Si Draw Prep"/>
      <sheetName val="Veterans Si"/>
      <sheetName val="Men Do Main Draw Prep"/>
      <sheetName val="Men Do Main"/>
      <sheetName val="Ladies Do Main Draw Prep"/>
      <sheetName val="Ladies Do Main 16"/>
      <sheetName val="Veterans Do Main"/>
      <sheetName val="Mixed Do Main"/>
      <sheetName val="Plr List for OofP"/>
      <sheetName val="Fri 29th"/>
      <sheetName val="Sun 1st Jul - AM"/>
      <sheetName val="Sun 1st Jul - PM"/>
      <sheetName val="Mon 2nd Jul"/>
      <sheetName val="OofP 8 cts (2)"/>
      <sheetName val="OofP 4 cts"/>
      <sheetName val="OofP 8 cts"/>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s>
    <sheetDataSet>
      <sheetData sheetId="0"/>
      <sheetData sheetId="1">
        <row r="6">
          <cell r="A6" t="str">
            <v>National Open Championships 2012</v>
          </cell>
        </row>
        <row r="10">
          <cell r="A10" t="str">
            <v>29 Jun-8 Jul 2012</v>
          </cell>
          <cell r="C10" t="str">
            <v>Port of Spain, TRI</v>
          </cell>
          <cell r="D10" t="str">
            <v>King George V Park</v>
          </cell>
          <cell r="E10" t="str">
            <v>Chester Dalrymple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V5">
            <v>8</v>
          </cell>
        </row>
        <row r="7">
          <cell r="A7" t="str">
            <v>Line</v>
          </cell>
          <cell r="B7" t="str">
            <v>Family name</v>
          </cell>
          <cell r="C7" t="str">
            <v>First name</v>
          </cell>
          <cell r="D7" t="str">
            <v>Nat.</v>
          </cell>
          <cell r="E7" t="str">
            <v>ITF 18
Rank</v>
          </cell>
          <cell r="F7" t="str">
            <v>Si Main
DA, SE, 16E, Q, LL</v>
          </cell>
          <cell r="G7" t="str">
            <v>Family name</v>
          </cell>
          <cell r="H7" t="str">
            <v>First name</v>
          </cell>
          <cell r="I7" t="str">
            <v>Nat.</v>
          </cell>
          <cell r="L7" t="str">
            <v>Status
No</v>
          </cell>
          <cell r="M7" t="str">
            <v>ITF 18
Rank</v>
          </cell>
          <cell r="N7" t="str">
            <v>Si Main
DA, SE, 16E, Q</v>
          </cell>
          <cell r="O7" t="str">
            <v>Seq
123</v>
          </cell>
          <cell r="P7" t="str">
            <v>Seq
abc</v>
          </cell>
          <cell r="Q7" t="str">
            <v>Acc
Pri-
ority</v>
          </cell>
          <cell r="R7" t="str">
            <v>Comb
Ranking</v>
          </cell>
          <cell r="S7" t="str">
            <v>Acc.
Tie-
Break</v>
          </cell>
          <cell r="T7" t="str">
            <v>Do Acc
status
DA,WC
A</v>
          </cell>
          <cell r="U7" t="str">
            <v>Display
Rank
ITF18</v>
          </cell>
          <cell r="V7" t="str">
            <v>Seed Pos</v>
          </cell>
        </row>
        <row r="8">
          <cell r="A8">
            <v>1</v>
          </cell>
          <cell r="B8" t="str">
            <v>WILLIAMS</v>
          </cell>
          <cell r="C8" t="str">
            <v>Yohansey</v>
          </cell>
          <cell r="F8" t="str">
            <v>DA</v>
          </cell>
          <cell r="G8" t="str">
            <v>WILSON</v>
          </cell>
          <cell r="H8" t="str">
            <v>Vaughn</v>
          </cell>
          <cell r="L8">
            <v>0</v>
          </cell>
          <cell r="O8">
            <v>0</v>
          </cell>
          <cell r="P8">
            <v>0</v>
          </cell>
          <cell r="Q8">
            <v>0</v>
          </cell>
          <cell r="R8">
            <v>0</v>
          </cell>
          <cell r="T8" t="str">
            <v>DA</v>
          </cell>
          <cell r="U8">
            <v>0</v>
          </cell>
          <cell r="V8">
            <v>1</v>
          </cell>
        </row>
        <row r="9">
          <cell r="A9">
            <v>2</v>
          </cell>
          <cell r="B9" t="str">
            <v>DAY</v>
          </cell>
          <cell r="C9" t="str">
            <v>Seve</v>
          </cell>
          <cell r="F9" t="str">
            <v>DA</v>
          </cell>
          <cell r="G9" t="str">
            <v>GOMEZ</v>
          </cell>
          <cell r="H9" t="str">
            <v>Liam</v>
          </cell>
          <cell r="L9">
            <v>0</v>
          </cell>
          <cell r="O9">
            <v>0</v>
          </cell>
          <cell r="P9">
            <v>0</v>
          </cell>
          <cell r="Q9">
            <v>0</v>
          </cell>
          <cell r="R9">
            <v>0</v>
          </cell>
          <cell r="T9" t="str">
            <v>DA</v>
          </cell>
          <cell r="U9">
            <v>0</v>
          </cell>
          <cell r="V9">
            <v>2</v>
          </cell>
        </row>
        <row r="10">
          <cell r="A10">
            <v>3</v>
          </cell>
          <cell r="B10" t="str">
            <v>GRAZETTE</v>
          </cell>
          <cell r="C10" t="str">
            <v>Ivor</v>
          </cell>
          <cell r="F10" t="str">
            <v>DA</v>
          </cell>
          <cell r="G10" t="str">
            <v>SMITH</v>
          </cell>
          <cell r="H10" t="str">
            <v>Lendl</v>
          </cell>
          <cell r="L10">
            <v>0</v>
          </cell>
          <cell r="O10">
            <v>0</v>
          </cell>
          <cell r="P10">
            <v>0</v>
          </cell>
          <cell r="Q10">
            <v>0</v>
          </cell>
          <cell r="R10">
            <v>0</v>
          </cell>
          <cell r="T10" t="str">
            <v>DA</v>
          </cell>
          <cell r="U10">
            <v>0</v>
          </cell>
          <cell r="V10">
            <v>3</v>
          </cell>
        </row>
        <row r="11">
          <cell r="A11">
            <v>4</v>
          </cell>
          <cell r="B11" t="str">
            <v>DUKE</v>
          </cell>
          <cell r="C11" t="str">
            <v>Akiel</v>
          </cell>
          <cell r="F11" t="str">
            <v>DA</v>
          </cell>
          <cell r="G11" t="str">
            <v>LEWIS</v>
          </cell>
          <cell r="H11" t="str">
            <v>Javier</v>
          </cell>
          <cell r="L11">
            <v>0</v>
          </cell>
          <cell r="O11">
            <v>0</v>
          </cell>
          <cell r="P11">
            <v>0</v>
          </cell>
          <cell r="Q11">
            <v>0</v>
          </cell>
          <cell r="R11">
            <v>0</v>
          </cell>
          <cell r="T11" t="str">
            <v>DA</v>
          </cell>
          <cell r="U11">
            <v>0</v>
          </cell>
          <cell r="V11">
            <v>4</v>
          </cell>
        </row>
        <row r="12">
          <cell r="A12">
            <v>5</v>
          </cell>
          <cell r="B12" t="str">
            <v>CLEMENT</v>
          </cell>
          <cell r="C12" t="str">
            <v>Denzil</v>
          </cell>
          <cell r="F12" t="str">
            <v>DA</v>
          </cell>
          <cell r="G12" t="str">
            <v>VALENTINE</v>
          </cell>
          <cell r="H12" t="str">
            <v>Kristyan</v>
          </cell>
          <cell r="L12">
            <v>0</v>
          </cell>
          <cell r="O12">
            <v>0</v>
          </cell>
          <cell r="P12">
            <v>0</v>
          </cell>
          <cell r="Q12">
            <v>0</v>
          </cell>
          <cell r="R12">
            <v>0</v>
          </cell>
          <cell r="T12" t="str">
            <v>DA</v>
          </cell>
          <cell r="U12">
            <v>0</v>
          </cell>
          <cell r="V12">
            <v>5</v>
          </cell>
        </row>
        <row r="13">
          <cell r="A13">
            <v>6</v>
          </cell>
          <cell r="B13" t="str">
            <v>BOYCE</v>
          </cell>
          <cell r="C13" t="str">
            <v>Andy</v>
          </cell>
          <cell r="F13" t="str">
            <v>DA</v>
          </cell>
          <cell r="G13" t="str">
            <v>COOPER</v>
          </cell>
          <cell r="H13" t="str">
            <v>Michael</v>
          </cell>
          <cell r="L13">
            <v>0</v>
          </cell>
          <cell r="O13">
            <v>0</v>
          </cell>
          <cell r="P13">
            <v>0</v>
          </cell>
          <cell r="Q13">
            <v>0</v>
          </cell>
          <cell r="R13">
            <v>0</v>
          </cell>
          <cell r="T13" t="str">
            <v>DA</v>
          </cell>
          <cell r="U13">
            <v>0</v>
          </cell>
          <cell r="V13">
            <v>6</v>
          </cell>
        </row>
        <row r="14">
          <cell r="A14">
            <v>7</v>
          </cell>
          <cell r="B14" t="str">
            <v>CHUNG</v>
          </cell>
          <cell r="C14" t="str">
            <v>Richard</v>
          </cell>
          <cell r="F14" t="str">
            <v>DA</v>
          </cell>
          <cell r="G14" t="str">
            <v>DANCLAR</v>
          </cell>
          <cell r="H14" t="str">
            <v>Jermile</v>
          </cell>
          <cell r="L14">
            <v>0</v>
          </cell>
          <cell r="O14">
            <v>0</v>
          </cell>
          <cell r="P14">
            <v>0</v>
          </cell>
          <cell r="Q14">
            <v>0</v>
          </cell>
          <cell r="R14">
            <v>0</v>
          </cell>
          <cell r="T14" t="str">
            <v>DA</v>
          </cell>
          <cell r="U14">
            <v>0</v>
          </cell>
          <cell r="V14">
            <v>7</v>
          </cell>
        </row>
        <row r="15">
          <cell r="A15">
            <v>8</v>
          </cell>
          <cell r="B15" t="str">
            <v>AUGUSTE</v>
          </cell>
          <cell r="C15" t="str">
            <v>Collin</v>
          </cell>
          <cell r="F15" t="str">
            <v>DA</v>
          </cell>
          <cell r="G15" t="str">
            <v>MOHAMMED</v>
          </cell>
          <cell r="H15" t="str">
            <v>Nabeel</v>
          </cell>
          <cell r="L15">
            <v>0</v>
          </cell>
          <cell r="O15">
            <v>0</v>
          </cell>
          <cell r="P15">
            <v>0</v>
          </cell>
          <cell r="Q15">
            <v>0</v>
          </cell>
          <cell r="R15">
            <v>0</v>
          </cell>
          <cell r="T15" t="str">
            <v>DA</v>
          </cell>
          <cell r="U15">
            <v>0</v>
          </cell>
          <cell r="V15">
            <v>8</v>
          </cell>
        </row>
        <row r="16">
          <cell r="A16">
            <v>9</v>
          </cell>
          <cell r="B16" t="str">
            <v>BERNARD</v>
          </cell>
          <cell r="C16" t="str">
            <v>Shaquille</v>
          </cell>
          <cell r="F16" t="str">
            <v>DA</v>
          </cell>
          <cell r="G16" t="str">
            <v>JOHN WILLIAMS</v>
          </cell>
          <cell r="H16" t="str">
            <v>Kirk</v>
          </cell>
          <cell r="L16">
            <v>0</v>
          </cell>
          <cell r="O16">
            <v>0</v>
          </cell>
          <cell r="P16">
            <v>0</v>
          </cell>
          <cell r="Q16">
            <v>0</v>
          </cell>
          <cell r="R16">
            <v>0</v>
          </cell>
          <cell r="T16" t="str">
            <v>DA</v>
          </cell>
          <cell r="U16">
            <v>0</v>
          </cell>
        </row>
        <row r="17">
          <cell r="A17">
            <v>10</v>
          </cell>
          <cell r="B17" t="str">
            <v xml:space="preserve">CHIN </v>
          </cell>
          <cell r="C17" t="str">
            <v>Liu</v>
          </cell>
          <cell r="F17" t="str">
            <v>DA</v>
          </cell>
          <cell r="G17" t="str">
            <v>ELATTWY</v>
          </cell>
          <cell r="H17" t="str">
            <v>Samir</v>
          </cell>
          <cell r="L17">
            <v>0</v>
          </cell>
          <cell r="O17">
            <v>0</v>
          </cell>
          <cell r="P17">
            <v>0</v>
          </cell>
          <cell r="Q17">
            <v>0</v>
          </cell>
          <cell r="R17">
            <v>0</v>
          </cell>
          <cell r="T17" t="str">
            <v>DA</v>
          </cell>
          <cell r="U17">
            <v>0</v>
          </cell>
        </row>
        <row r="18">
          <cell r="A18">
            <v>11</v>
          </cell>
          <cell r="B18" t="str">
            <v>DAVIDSON</v>
          </cell>
          <cell r="C18" t="str">
            <v>Jabari</v>
          </cell>
          <cell r="F18" t="str">
            <v>DA</v>
          </cell>
          <cell r="G18" t="str">
            <v>SANCHEZ</v>
          </cell>
          <cell r="H18" t="str">
            <v>Che</v>
          </cell>
          <cell r="L18">
            <v>0</v>
          </cell>
          <cell r="O18">
            <v>0</v>
          </cell>
          <cell r="P18">
            <v>0</v>
          </cell>
          <cell r="Q18">
            <v>0</v>
          </cell>
          <cell r="R18">
            <v>0</v>
          </cell>
          <cell r="T18" t="str">
            <v>DA</v>
          </cell>
          <cell r="U18">
            <v>0</v>
          </cell>
        </row>
        <row r="19">
          <cell r="A19">
            <v>12</v>
          </cell>
          <cell r="B19" t="str">
            <v>DAVIDSON</v>
          </cell>
          <cell r="C19" t="str">
            <v>Jelani</v>
          </cell>
          <cell r="F19" t="str">
            <v>DA</v>
          </cell>
          <cell r="G19" t="str">
            <v>MOHAMMED</v>
          </cell>
          <cell r="H19" t="str">
            <v>Ibrahim</v>
          </cell>
          <cell r="L19">
            <v>0</v>
          </cell>
          <cell r="O19">
            <v>0</v>
          </cell>
          <cell r="P19">
            <v>0</v>
          </cell>
          <cell r="Q19">
            <v>0</v>
          </cell>
          <cell r="R19">
            <v>0</v>
          </cell>
          <cell r="T19" t="str">
            <v>DA</v>
          </cell>
          <cell r="U19">
            <v>0</v>
          </cell>
        </row>
        <row r="20">
          <cell r="A20">
            <v>13</v>
          </cell>
          <cell r="B20" t="str">
            <v>DAVIS</v>
          </cell>
          <cell r="C20" t="str">
            <v>Timothy</v>
          </cell>
          <cell r="F20" t="str">
            <v>DA</v>
          </cell>
          <cell r="G20" t="str">
            <v>HACKSHAW</v>
          </cell>
          <cell r="H20" t="str">
            <v>Scott</v>
          </cell>
          <cell r="L20">
            <v>0</v>
          </cell>
          <cell r="O20">
            <v>0</v>
          </cell>
          <cell r="P20">
            <v>0</v>
          </cell>
          <cell r="Q20">
            <v>0</v>
          </cell>
          <cell r="R20">
            <v>0</v>
          </cell>
          <cell r="T20" t="str">
            <v>DA</v>
          </cell>
          <cell r="U20">
            <v>0</v>
          </cell>
        </row>
        <row r="21">
          <cell r="A21">
            <v>14</v>
          </cell>
          <cell r="B21" t="str">
            <v>HACKSHAW</v>
          </cell>
          <cell r="C21" t="str">
            <v>Ross</v>
          </cell>
          <cell r="F21" t="str">
            <v>DA</v>
          </cell>
          <cell r="G21" t="str">
            <v>LEWIS</v>
          </cell>
          <cell r="H21" t="str">
            <v>Brandon</v>
          </cell>
          <cell r="L21">
            <v>0</v>
          </cell>
          <cell r="O21">
            <v>0</v>
          </cell>
          <cell r="P21">
            <v>0</v>
          </cell>
          <cell r="Q21">
            <v>0</v>
          </cell>
          <cell r="R21">
            <v>0</v>
          </cell>
          <cell r="T21" t="str">
            <v>DA</v>
          </cell>
          <cell r="U21">
            <v>0</v>
          </cell>
        </row>
        <row r="22">
          <cell r="A22">
            <v>15</v>
          </cell>
          <cell r="B22" t="str">
            <v>HARRIS</v>
          </cell>
          <cell r="C22" t="str">
            <v>Jemel</v>
          </cell>
          <cell r="F22" t="str">
            <v>DA</v>
          </cell>
          <cell r="G22" t="str">
            <v>PERSAD</v>
          </cell>
          <cell r="H22" t="str">
            <v>Sanjay</v>
          </cell>
          <cell r="L22">
            <v>0</v>
          </cell>
          <cell r="O22">
            <v>0</v>
          </cell>
          <cell r="P22">
            <v>0</v>
          </cell>
          <cell r="Q22">
            <v>0</v>
          </cell>
          <cell r="R22">
            <v>0</v>
          </cell>
          <cell r="T22" t="str">
            <v>DA</v>
          </cell>
          <cell r="U22">
            <v>0</v>
          </cell>
        </row>
        <row r="23">
          <cell r="A23">
            <v>16</v>
          </cell>
          <cell r="B23" t="str">
            <v>QUEI TUNG</v>
          </cell>
          <cell r="C23" t="str">
            <v>Brent</v>
          </cell>
          <cell r="F23" t="str">
            <v>DA</v>
          </cell>
          <cell r="G23" t="str">
            <v>RODRIGUEZ</v>
          </cell>
          <cell r="H23" t="str">
            <v>Stephen</v>
          </cell>
          <cell r="L23">
            <v>0</v>
          </cell>
          <cell r="O23">
            <v>0</v>
          </cell>
          <cell r="P23">
            <v>0</v>
          </cell>
          <cell r="Q23">
            <v>0</v>
          </cell>
          <cell r="R23">
            <v>0</v>
          </cell>
          <cell r="T23" t="str">
            <v>DA</v>
          </cell>
          <cell r="U23">
            <v>0</v>
          </cell>
        </row>
        <row r="24">
          <cell r="A24">
            <v>17</v>
          </cell>
          <cell r="B24" t="str">
            <v>MITCHELL</v>
          </cell>
          <cell r="C24" t="str">
            <v>Dwayne</v>
          </cell>
          <cell r="F24" t="str">
            <v>DA</v>
          </cell>
          <cell r="G24" t="str">
            <v>ROBINSON</v>
          </cell>
          <cell r="H24" t="str">
            <v>Ronald</v>
          </cell>
          <cell r="L24">
            <v>0</v>
          </cell>
          <cell r="O24">
            <v>0</v>
          </cell>
          <cell r="P24">
            <v>0</v>
          </cell>
          <cell r="Q24">
            <v>0</v>
          </cell>
          <cell r="R24">
            <v>0</v>
          </cell>
          <cell r="T24" t="str">
            <v>DA</v>
          </cell>
          <cell r="U24">
            <v>0</v>
          </cell>
        </row>
        <row r="25">
          <cell r="A25">
            <v>18</v>
          </cell>
          <cell r="B25" t="str">
            <v>MOHAMMED</v>
          </cell>
          <cell r="C25" t="str">
            <v>Niam</v>
          </cell>
          <cell r="F25" t="str">
            <v>DA</v>
          </cell>
          <cell r="G25" t="str">
            <v>PAUL</v>
          </cell>
          <cell r="H25" t="str">
            <v>Christian</v>
          </cell>
          <cell r="L25">
            <v>0</v>
          </cell>
          <cell r="O25">
            <v>0</v>
          </cell>
          <cell r="P25">
            <v>0</v>
          </cell>
          <cell r="Q25">
            <v>0</v>
          </cell>
          <cell r="R25">
            <v>0</v>
          </cell>
          <cell r="T25" t="str">
            <v>DA</v>
          </cell>
          <cell r="U25">
            <v>0</v>
          </cell>
        </row>
        <row r="26">
          <cell r="A26">
            <v>19</v>
          </cell>
          <cell r="B26" t="str">
            <v>MOONASAR</v>
          </cell>
          <cell r="C26" t="str">
            <v>Keshan</v>
          </cell>
          <cell r="F26" t="str">
            <v>DA</v>
          </cell>
          <cell r="G26" t="str">
            <v>PATRICK</v>
          </cell>
          <cell r="H26" t="str">
            <v>Nkrumah</v>
          </cell>
          <cell r="L26">
            <v>0</v>
          </cell>
          <cell r="O26">
            <v>0</v>
          </cell>
          <cell r="P26">
            <v>0</v>
          </cell>
          <cell r="Q26">
            <v>0</v>
          </cell>
          <cell r="R26">
            <v>0</v>
          </cell>
          <cell r="T26" t="str">
            <v>DA</v>
          </cell>
          <cell r="U26">
            <v>0</v>
          </cell>
        </row>
        <row r="27">
          <cell r="A27">
            <v>20</v>
          </cell>
          <cell r="B27" t="str">
            <v>MOONASAR</v>
          </cell>
          <cell r="C27" t="str">
            <v>Rishi</v>
          </cell>
          <cell r="F27" t="str">
            <v>DA</v>
          </cell>
          <cell r="G27" t="str">
            <v>RAJKUMAR</v>
          </cell>
          <cell r="H27" t="str">
            <v>Aqueel</v>
          </cell>
          <cell r="L27">
            <v>0</v>
          </cell>
          <cell r="O27">
            <v>0</v>
          </cell>
          <cell r="P27">
            <v>0</v>
          </cell>
          <cell r="Q27">
            <v>0</v>
          </cell>
          <cell r="R27">
            <v>0</v>
          </cell>
          <cell r="T27" t="str">
            <v>DA</v>
          </cell>
          <cell r="U27">
            <v>0</v>
          </cell>
        </row>
        <row r="28">
          <cell r="A28">
            <v>21</v>
          </cell>
          <cell r="B28" t="str">
            <v>ROBINSON</v>
          </cell>
          <cell r="C28" t="str">
            <v>Gianluc</v>
          </cell>
          <cell r="F28" t="str">
            <v>DA</v>
          </cell>
          <cell r="G28" t="str">
            <v>TRIM</v>
          </cell>
          <cell r="H28" t="str">
            <v>Kyrel</v>
          </cell>
          <cell r="L28">
            <v>0</v>
          </cell>
          <cell r="O28">
            <v>0</v>
          </cell>
          <cell r="P28">
            <v>0</v>
          </cell>
          <cell r="Q28">
            <v>0</v>
          </cell>
          <cell r="R28">
            <v>0</v>
          </cell>
          <cell r="T28" t="str">
            <v>DA</v>
          </cell>
          <cell r="U28">
            <v>0</v>
          </cell>
        </row>
        <row r="29">
          <cell r="A29">
            <v>22</v>
          </cell>
          <cell r="B29" t="str">
            <v>BYE</v>
          </cell>
          <cell r="G29" t="str">
            <v>BYE</v>
          </cell>
          <cell r="L29">
            <v>0</v>
          </cell>
          <cell r="O29">
            <v>0</v>
          </cell>
          <cell r="P29">
            <v>0</v>
          </cell>
          <cell r="Q29">
            <v>0</v>
          </cell>
          <cell r="R29">
            <v>0</v>
          </cell>
          <cell r="U29">
            <v>0</v>
          </cell>
        </row>
        <row r="30">
          <cell r="A30">
            <v>23</v>
          </cell>
          <cell r="L30">
            <v>0</v>
          </cell>
          <cell r="O30">
            <v>0</v>
          </cell>
          <cell r="P30">
            <v>0</v>
          </cell>
          <cell r="Q30">
            <v>0</v>
          </cell>
          <cell r="R30">
            <v>0</v>
          </cell>
          <cell r="U30">
            <v>0</v>
          </cell>
        </row>
        <row r="31">
          <cell r="A31">
            <v>24</v>
          </cell>
          <cell r="L31">
            <v>0</v>
          </cell>
          <cell r="O31">
            <v>0</v>
          </cell>
          <cell r="P31">
            <v>0</v>
          </cell>
          <cell r="Q31">
            <v>0</v>
          </cell>
          <cell r="R31">
            <v>0</v>
          </cell>
          <cell r="U31">
            <v>0</v>
          </cell>
        </row>
        <row r="32">
          <cell r="A32">
            <v>25</v>
          </cell>
          <cell r="L32">
            <v>0</v>
          </cell>
          <cell r="O32">
            <v>0</v>
          </cell>
          <cell r="P32">
            <v>0</v>
          </cell>
          <cell r="Q32">
            <v>0</v>
          </cell>
          <cell r="R32">
            <v>0</v>
          </cell>
          <cell r="U32">
            <v>0</v>
          </cell>
        </row>
        <row r="33">
          <cell r="A33">
            <v>26</v>
          </cell>
          <cell r="L33">
            <v>0</v>
          </cell>
          <cell r="O33">
            <v>0</v>
          </cell>
          <cell r="P33">
            <v>0</v>
          </cell>
          <cell r="Q33">
            <v>0</v>
          </cell>
          <cell r="R33">
            <v>0</v>
          </cell>
          <cell r="U33">
            <v>0</v>
          </cell>
        </row>
        <row r="34">
          <cell r="A34">
            <v>27</v>
          </cell>
          <cell r="L34">
            <v>0</v>
          </cell>
          <cell r="O34">
            <v>0</v>
          </cell>
          <cell r="P34">
            <v>0</v>
          </cell>
          <cell r="Q34">
            <v>0</v>
          </cell>
          <cell r="R34">
            <v>0</v>
          </cell>
          <cell r="U34">
            <v>0</v>
          </cell>
        </row>
        <row r="35">
          <cell r="A35">
            <v>28</v>
          </cell>
          <cell r="L35">
            <v>0</v>
          </cell>
          <cell r="O35">
            <v>0</v>
          </cell>
          <cell r="P35">
            <v>0</v>
          </cell>
          <cell r="Q35">
            <v>0</v>
          </cell>
          <cell r="R35">
            <v>0</v>
          </cell>
          <cell r="U35">
            <v>0</v>
          </cell>
        </row>
        <row r="36">
          <cell r="A36">
            <v>29</v>
          </cell>
          <cell r="L36">
            <v>0</v>
          </cell>
          <cell r="O36">
            <v>0</v>
          </cell>
          <cell r="P36">
            <v>0</v>
          </cell>
          <cell r="Q36">
            <v>0</v>
          </cell>
          <cell r="R36">
            <v>0</v>
          </cell>
          <cell r="U36">
            <v>0</v>
          </cell>
        </row>
        <row r="37">
          <cell r="A37">
            <v>30</v>
          </cell>
          <cell r="L37">
            <v>0</v>
          </cell>
          <cell r="O37">
            <v>0</v>
          </cell>
          <cell r="P37">
            <v>0</v>
          </cell>
          <cell r="Q37">
            <v>0</v>
          </cell>
          <cell r="R37">
            <v>0</v>
          </cell>
          <cell r="U37">
            <v>0</v>
          </cell>
        </row>
        <row r="38">
          <cell r="A38">
            <v>31</v>
          </cell>
          <cell r="L38">
            <v>0</v>
          </cell>
          <cell r="O38">
            <v>0</v>
          </cell>
          <cell r="P38">
            <v>0</v>
          </cell>
          <cell r="Q38">
            <v>0</v>
          </cell>
          <cell r="R38">
            <v>0</v>
          </cell>
          <cell r="U38">
            <v>0</v>
          </cell>
        </row>
        <row r="39">
          <cell r="A39">
            <v>32</v>
          </cell>
          <cell r="L39">
            <v>0</v>
          </cell>
          <cell r="O39">
            <v>0</v>
          </cell>
          <cell r="P39">
            <v>0</v>
          </cell>
          <cell r="Q39">
            <v>0</v>
          </cell>
          <cell r="R39">
            <v>0</v>
          </cell>
          <cell r="U39">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5"/>
  <dimension ref="A1:T154"/>
  <sheetViews>
    <sheetView showGridLines="0" showZeros="0" tabSelected="1" zoomScaleNormal="100" workbookViewId="0">
      <selection activeCell="P60" sqref="P60"/>
    </sheetView>
  </sheetViews>
  <sheetFormatPr defaultRowHeight="12.75"/>
  <cols>
    <col min="1" max="1" width="3.28515625" customWidth="1"/>
    <col min="2" max="2" width="5.28515625" customWidth="1"/>
    <col min="3" max="3" width="5.42578125" customWidth="1"/>
    <col min="4" max="4" width="4.85546875" customWidth="1"/>
    <col min="5" max="5" width="12.7109375" customWidth="1"/>
    <col min="6" max="6" width="2.7109375" customWidth="1"/>
    <col min="7" max="7" width="7.7109375" customWidth="1"/>
    <col min="8" max="8" width="5.85546875" customWidth="1"/>
    <col min="9" max="9" width="1.7109375" style="168" customWidth="1"/>
    <col min="10" max="10" width="14.140625" customWidth="1"/>
    <col min="11" max="11" width="1.7109375" style="168" customWidth="1"/>
    <col min="12" max="12" width="10.7109375" customWidth="1"/>
    <col min="13" max="13" width="1.7109375" style="10" customWidth="1"/>
    <col min="14" max="14" width="10.7109375" customWidth="1"/>
    <col min="15" max="15" width="1.7109375" style="168"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t="str">
        <f>'[1]Week SetUp'!$A$6</f>
        <v>National Open Championships 2012</v>
      </c>
      <c r="B1" s="2"/>
      <c r="I1" s="4"/>
      <c r="J1" s="5"/>
      <c r="K1" s="5"/>
      <c r="L1" s="6"/>
      <c r="M1" s="4"/>
      <c r="N1" s="4"/>
      <c r="O1" s="4"/>
      <c r="Q1" s="4"/>
    </row>
    <row r="2" spans="1:20" s="9" customFormat="1" ht="15.75">
      <c r="A2" s="7"/>
      <c r="B2" s="7"/>
      <c r="C2" s="7"/>
      <c r="D2" s="7"/>
      <c r="E2" s="7"/>
      <c r="F2" s="8"/>
      <c r="I2" s="10"/>
      <c r="J2" s="11" t="s">
        <v>0</v>
      </c>
      <c r="K2" s="5"/>
      <c r="L2" s="5"/>
      <c r="M2" s="10"/>
      <c r="O2" s="10"/>
      <c r="Q2" s="10"/>
    </row>
    <row r="3" spans="1:20" s="18" customFormat="1" ht="10.5" customHeight="1">
      <c r="A3" s="12" t="s">
        <v>1</v>
      </c>
      <c r="B3" s="12"/>
      <c r="C3" s="12"/>
      <c r="D3" s="12"/>
      <c r="E3" s="12"/>
      <c r="F3" s="12" t="s">
        <v>2</v>
      </c>
      <c r="G3" s="12"/>
      <c r="H3" s="12"/>
      <c r="I3" s="13"/>
      <c r="J3" s="14" t="s">
        <v>3</v>
      </c>
      <c r="K3" s="15"/>
      <c r="L3" s="16"/>
      <c r="M3" s="13"/>
      <c r="N3" s="12"/>
      <c r="O3" s="13"/>
      <c r="P3" s="12"/>
      <c r="Q3" s="17" t="s">
        <v>4</v>
      </c>
    </row>
    <row r="4" spans="1:20" s="28" customFormat="1" ht="11.25" customHeight="1" thickBot="1">
      <c r="A4" s="19" t="str">
        <f>'[1]Week SetUp'!$A$10</f>
        <v>29 Jun-8 Jul 2012</v>
      </c>
      <c r="B4" s="19"/>
      <c r="C4" s="19"/>
      <c r="D4" s="20"/>
      <c r="E4" s="20"/>
      <c r="F4" s="21" t="str">
        <f>'[1]Week SetUp'!$C$10</f>
        <v>Port of Spain, TRI</v>
      </c>
      <c r="G4" s="22"/>
      <c r="H4" s="20"/>
      <c r="I4" s="23"/>
      <c r="J4" s="24" t="str">
        <f>'[1]Week SetUp'!$D$10</f>
        <v>King George V Park</v>
      </c>
      <c r="K4" s="25"/>
      <c r="L4" s="26">
        <f>'[1]Week SetUp'!$A$12</f>
        <v>0</v>
      </c>
      <c r="M4" s="23"/>
      <c r="N4" s="20"/>
      <c r="O4" s="23"/>
      <c r="P4" s="20"/>
      <c r="Q4" s="27" t="str">
        <f>'[1]Week SetUp'!$E$10</f>
        <v>Chester Dalrymple</v>
      </c>
    </row>
    <row r="5" spans="1:20" s="18" customFormat="1" ht="9">
      <c r="A5" s="29"/>
      <c r="B5" s="30" t="s">
        <v>5</v>
      </c>
      <c r="C5" s="30" t="str">
        <f>IF(OR(F2="Week 3",F2="Masters"),"CP","Rank")</f>
        <v>Rank</v>
      </c>
      <c r="D5" s="30" t="s">
        <v>6</v>
      </c>
      <c r="E5" s="31" t="s">
        <v>7</v>
      </c>
      <c r="F5" s="31" t="s">
        <v>8</v>
      </c>
      <c r="G5" s="31"/>
      <c r="H5" s="31" t="s">
        <v>9</v>
      </c>
      <c r="I5" s="31"/>
      <c r="J5" s="30" t="s">
        <v>10</v>
      </c>
      <c r="K5" s="32"/>
      <c r="L5" s="30" t="s">
        <v>11</v>
      </c>
      <c r="M5" s="32"/>
      <c r="N5" s="30" t="s">
        <v>12</v>
      </c>
      <c r="O5" s="32"/>
      <c r="P5" s="30" t="s">
        <v>13</v>
      </c>
      <c r="Q5" s="33"/>
    </row>
    <row r="6" spans="1:20" s="18" customFormat="1" ht="3.75" customHeight="1" thickBot="1">
      <c r="A6" s="34"/>
      <c r="B6" s="35"/>
      <c r="C6" s="35"/>
      <c r="D6" s="35"/>
      <c r="E6" s="36"/>
      <c r="F6" s="36"/>
      <c r="G6" s="37"/>
      <c r="H6" s="36"/>
      <c r="I6" s="38"/>
      <c r="J6" s="35"/>
      <c r="K6" s="38"/>
      <c r="L6" s="35"/>
      <c r="M6" s="38"/>
      <c r="N6" s="35"/>
      <c r="O6" s="38"/>
      <c r="P6" s="35"/>
      <c r="Q6" s="39"/>
    </row>
    <row r="7" spans="1:20" s="50" customFormat="1" ht="10.5" customHeight="1">
      <c r="A7" s="40">
        <v>1</v>
      </c>
      <c r="B7" s="41" t="str">
        <f>IF($D7="","",VLOOKUP($D7,'[1]Men Do Main Draw Prep'!$A$7:$V$39,20))</f>
        <v>DA</v>
      </c>
      <c r="C7" s="41">
        <f>IF($D7="","",VLOOKUP($D7,'[1]Men Do Main Draw Prep'!$A$7:$V$39,21))</f>
        <v>0</v>
      </c>
      <c r="D7" s="42">
        <v>1</v>
      </c>
      <c r="E7" s="43" t="str">
        <f>UPPER(IF($D7="","",VLOOKUP($D7,'[1]Men Do Main Draw Prep'!$A$7:$V$39,2)))</f>
        <v>WILLIAMS</v>
      </c>
      <c r="F7" s="43" t="str">
        <f>IF($D7="","",VLOOKUP($D7,'[1]Men Do Main Draw Prep'!$A$7:$V$39,3))</f>
        <v>Yohansey</v>
      </c>
      <c r="G7" s="44"/>
      <c r="H7" s="43">
        <f>IF($D7="","",VLOOKUP($D7,'[1]Men Do Main Draw Prep'!$A$7:$V$39,4))</f>
        <v>0</v>
      </c>
      <c r="I7" s="45"/>
      <c r="J7" s="46"/>
      <c r="K7" s="47"/>
      <c r="L7" s="46"/>
      <c r="M7" s="47"/>
      <c r="N7" s="46"/>
      <c r="O7" s="47"/>
      <c r="P7" s="46"/>
      <c r="Q7" s="48" t="s">
        <v>14</v>
      </c>
      <c r="R7" s="49"/>
      <c r="T7" s="51" t="str">
        <f>'[1]SetUp Officials'!P21</f>
        <v>Umpire</v>
      </c>
    </row>
    <row r="8" spans="1:20" s="50" customFormat="1" ht="9.6" customHeight="1">
      <c r="A8" s="52"/>
      <c r="B8" s="53"/>
      <c r="C8" s="53"/>
      <c r="D8" s="53"/>
      <c r="E8" s="43" t="str">
        <f>UPPER(IF($D7="","",VLOOKUP($D7,'[1]Men Do Main Draw Prep'!$A$7:$V$39,7)))</f>
        <v>WILSON</v>
      </c>
      <c r="F8" s="43" t="str">
        <f>IF($D7="","",VLOOKUP($D7,'[1]Men Do Main Draw Prep'!$A$7:$V$39,8))</f>
        <v>Vaughn</v>
      </c>
      <c r="G8" s="44"/>
      <c r="H8" s="43">
        <f>IF($D7="","",VLOOKUP($D7,'[1]Men Do Main Draw Prep'!$A$7:$V$39,9))</f>
        <v>0</v>
      </c>
      <c r="I8" s="54"/>
      <c r="J8" s="55" t="str">
        <f>IF(I8="a",E7,IF(I8="b",E9,""))</f>
        <v/>
      </c>
      <c r="K8" s="47"/>
      <c r="L8" s="46"/>
      <c r="M8" s="47"/>
      <c r="N8" s="46"/>
      <c r="O8" s="47"/>
      <c r="P8" s="46"/>
      <c r="Q8" s="56"/>
      <c r="R8" s="49"/>
      <c r="T8" s="57" t="str">
        <f>'[1]SetUp Officials'!P22</f>
        <v xml:space="preserve"> </v>
      </c>
    </row>
    <row r="9" spans="1:20" s="50" customFormat="1" ht="9.6" customHeight="1">
      <c r="A9" s="52"/>
      <c r="B9" s="58"/>
      <c r="C9" s="58"/>
      <c r="D9" s="58"/>
      <c r="E9" s="59"/>
      <c r="F9" s="59"/>
      <c r="G9" s="37"/>
      <c r="H9" s="59"/>
      <c r="I9" s="60"/>
      <c r="J9" s="61" t="str">
        <f>UPPER(IF(OR(I10="a",I10="as"),E7,IF(OR(I10="b",I10="bs"),E11,)))</f>
        <v>WILLIAMS</v>
      </c>
      <c r="K9" s="62"/>
      <c r="L9" s="46"/>
      <c r="M9" s="47"/>
      <c r="N9" s="46"/>
      <c r="O9" s="47"/>
      <c r="P9" s="46"/>
      <c r="Q9" s="56"/>
      <c r="R9" s="49"/>
      <c r="T9" s="57" t="str">
        <f>'[1]SetUp Officials'!P23</f>
        <v xml:space="preserve"> </v>
      </c>
    </row>
    <row r="10" spans="1:20" s="50" customFormat="1" ht="9.6" customHeight="1">
      <c r="A10" s="52"/>
      <c r="B10" s="58"/>
      <c r="C10" s="58"/>
      <c r="D10" s="58"/>
      <c r="E10" s="59"/>
      <c r="F10" s="59"/>
      <c r="G10" s="37"/>
      <c r="H10" s="63" t="s">
        <v>15</v>
      </c>
      <c r="I10" s="64" t="s">
        <v>16</v>
      </c>
      <c r="J10" s="65" t="str">
        <f>UPPER(IF(OR(I10="a",I10="as"),E8,IF(OR(I10="b",I10="bs"),E12,)))</f>
        <v>WILSON</v>
      </c>
      <c r="K10" s="66"/>
      <c r="L10" s="46"/>
      <c r="M10" s="47"/>
      <c r="N10" s="46"/>
      <c r="O10" s="47"/>
      <c r="P10" s="46"/>
      <c r="Q10" s="56"/>
      <c r="R10" s="49"/>
      <c r="T10" s="57" t="str">
        <f>'[1]SetUp Officials'!P24</f>
        <v xml:space="preserve"> </v>
      </c>
    </row>
    <row r="11" spans="1:20" s="50" customFormat="1" ht="9.6" customHeight="1">
      <c r="A11" s="52">
        <v>2</v>
      </c>
      <c r="B11" s="41">
        <f>IF($D11="","",VLOOKUP($D11,'[1]Men Do Main Draw Prep'!$A$7:$V$39,20))</f>
        <v>0</v>
      </c>
      <c r="C11" s="41">
        <f>IF($D11="","",VLOOKUP($D11,'[1]Men Do Main Draw Prep'!$A$7:$V$39,21))</f>
        <v>0</v>
      </c>
      <c r="D11" s="42">
        <v>22</v>
      </c>
      <c r="E11" s="67" t="str">
        <f>UPPER(IF($D11="","",VLOOKUP($D11,'[1]Men Do Main Draw Prep'!$A$7:$V$39,2)))</f>
        <v>BYE</v>
      </c>
      <c r="F11" s="67">
        <f>IF($D11="","",VLOOKUP($D11,'[1]Men Do Main Draw Prep'!$A$7:$V$39,3))</f>
        <v>0</v>
      </c>
      <c r="G11" s="68"/>
      <c r="H11" s="67">
        <f>IF($D11="","",VLOOKUP($D11,'[1]Men Do Main Draw Prep'!$A$7:$V$39,4))</f>
        <v>0</v>
      </c>
      <c r="I11" s="69"/>
      <c r="J11" s="46"/>
      <c r="K11" s="70"/>
      <c r="L11" s="71"/>
      <c r="M11" s="62"/>
      <c r="N11" s="46"/>
      <c r="O11" s="47"/>
      <c r="P11" s="46"/>
      <c r="Q11" s="56"/>
      <c r="R11" s="49"/>
      <c r="T11" s="57" t="str">
        <f>'[1]SetUp Officials'!P25</f>
        <v xml:space="preserve"> </v>
      </c>
    </row>
    <row r="12" spans="1:20" s="50" customFormat="1" ht="9.6" customHeight="1">
      <c r="A12" s="52"/>
      <c r="B12" s="53"/>
      <c r="C12" s="53"/>
      <c r="D12" s="53"/>
      <c r="E12" s="67" t="str">
        <f>UPPER(IF($D11="","",VLOOKUP($D11,'[1]Men Do Main Draw Prep'!$A$7:$V$39,7)))</f>
        <v>BYE</v>
      </c>
      <c r="F12" s="67">
        <f>IF($D11="","",VLOOKUP($D11,'[1]Men Do Main Draw Prep'!$A$7:$V$39,8))</f>
        <v>0</v>
      </c>
      <c r="G12" s="68"/>
      <c r="H12" s="67">
        <f>IF($D11="","",VLOOKUP($D11,'[1]Men Do Main Draw Prep'!$A$7:$V$39,9))</f>
        <v>0</v>
      </c>
      <c r="I12" s="54"/>
      <c r="J12" s="46"/>
      <c r="K12" s="70"/>
      <c r="L12" s="72"/>
      <c r="M12" s="73"/>
      <c r="N12" s="46"/>
      <c r="O12" s="47"/>
      <c r="P12" s="46"/>
      <c r="Q12" s="56"/>
      <c r="R12" s="49"/>
      <c r="T12" s="57" t="str">
        <f>'[1]SetUp Officials'!P26</f>
        <v xml:space="preserve"> </v>
      </c>
    </row>
    <row r="13" spans="1:20" s="50" customFormat="1" ht="9.6" customHeight="1">
      <c r="A13" s="52"/>
      <c r="B13" s="58"/>
      <c r="C13" s="58"/>
      <c r="D13" s="74"/>
      <c r="E13" s="59"/>
      <c r="F13" s="59"/>
      <c r="G13" s="37"/>
      <c r="H13" s="59"/>
      <c r="I13" s="75"/>
      <c r="J13" s="46"/>
      <c r="K13" s="60"/>
      <c r="L13" s="61" t="str">
        <f>UPPER(IF(OR(K14="a",K14="as"),J9,IF(OR(K14="b",K14="bs"),J17,)))</f>
        <v/>
      </c>
      <c r="M13" s="47"/>
      <c r="N13" s="46"/>
      <c r="O13" s="47"/>
      <c r="P13" s="46"/>
      <c r="Q13" s="56"/>
      <c r="R13" s="49"/>
      <c r="T13" s="57" t="str">
        <f>'[1]SetUp Officials'!P27</f>
        <v xml:space="preserve"> </v>
      </c>
    </row>
    <row r="14" spans="1:20" s="50" customFormat="1" ht="9.6" customHeight="1">
      <c r="A14" s="52"/>
      <c r="B14" s="58"/>
      <c r="C14" s="58"/>
      <c r="D14" s="74"/>
      <c r="E14" s="59"/>
      <c r="F14" s="59"/>
      <c r="G14" s="37"/>
      <c r="H14" s="59"/>
      <c r="I14" s="75"/>
      <c r="J14" s="63" t="s">
        <v>15</v>
      </c>
      <c r="K14" s="64"/>
      <c r="L14" s="65" t="str">
        <f>UPPER(IF(OR(K14="a",K14="as"),J10,IF(OR(K14="b",K14="bs"),J18,)))</f>
        <v/>
      </c>
      <c r="M14" s="66"/>
      <c r="N14" s="46"/>
      <c r="O14" s="47"/>
      <c r="P14" s="46"/>
      <c r="Q14" s="56"/>
      <c r="R14" s="49"/>
      <c r="T14" s="57" t="str">
        <f>'[1]SetUp Officials'!P28</f>
        <v xml:space="preserve"> </v>
      </c>
    </row>
    <row r="15" spans="1:20" s="50" customFormat="1" ht="9.6" customHeight="1">
      <c r="A15" s="76">
        <v>3</v>
      </c>
      <c r="B15" s="41">
        <f>IF($D15="","",VLOOKUP($D15,'[1]Men Do Main Draw Prep'!$A$7:$V$39,20))</f>
        <v>0</v>
      </c>
      <c r="C15" s="41">
        <f>IF($D15="","",VLOOKUP($D15,'[1]Men Do Main Draw Prep'!$A$7:$V$39,21))</f>
        <v>0</v>
      </c>
      <c r="D15" s="42">
        <v>22</v>
      </c>
      <c r="E15" s="67" t="str">
        <f>UPPER(IF($D15="","",VLOOKUP($D15,'[1]Men Do Main Draw Prep'!$A$7:$V$39,2)))</f>
        <v>BYE</v>
      </c>
      <c r="F15" s="67">
        <f>IF($D15="","",VLOOKUP($D15,'[1]Men Do Main Draw Prep'!$A$7:$V$39,3))</f>
        <v>0</v>
      </c>
      <c r="G15" s="68"/>
      <c r="H15" s="67">
        <f>IF($D15="","",VLOOKUP($D15,'[1]Men Do Main Draw Prep'!$A$7:$V$39,4))</f>
        <v>0</v>
      </c>
      <c r="I15" s="45"/>
      <c r="J15" s="46"/>
      <c r="K15" s="70"/>
      <c r="L15" s="46"/>
      <c r="M15" s="70"/>
      <c r="N15" s="71"/>
      <c r="O15" s="47"/>
      <c r="P15" s="46"/>
      <c r="Q15" s="56"/>
      <c r="R15" s="49"/>
      <c r="T15" s="57" t="str">
        <f>'[1]SetUp Officials'!P29</f>
        <v xml:space="preserve"> </v>
      </c>
    </row>
    <row r="16" spans="1:20" s="50" customFormat="1" ht="9.6" customHeight="1" thickBot="1">
      <c r="A16" s="52"/>
      <c r="B16" s="53"/>
      <c r="C16" s="53"/>
      <c r="D16" s="53"/>
      <c r="E16" s="67" t="str">
        <f>UPPER(IF($D15="","",VLOOKUP($D15,'[1]Men Do Main Draw Prep'!$A$7:$V$39,7)))</f>
        <v>BYE</v>
      </c>
      <c r="F16" s="67">
        <f>IF($D15="","",VLOOKUP($D15,'[1]Men Do Main Draw Prep'!$A$7:$V$39,8))</f>
        <v>0</v>
      </c>
      <c r="G16" s="68"/>
      <c r="H16" s="67">
        <f>IF($D15="","",VLOOKUP($D15,'[1]Men Do Main Draw Prep'!$A$7:$V$39,9))</f>
        <v>0</v>
      </c>
      <c r="I16" s="54"/>
      <c r="J16" s="55" t="str">
        <f>IF(I16="a",E15,IF(I16="b",E17,""))</f>
        <v/>
      </c>
      <c r="K16" s="70"/>
      <c r="L16" s="46"/>
      <c r="M16" s="70"/>
      <c r="N16" s="46"/>
      <c r="O16" s="47"/>
      <c r="P16" s="46"/>
      <c r="Q16" s="56"/>
      <c r="R16" s="49"/>
      <c r="T16" s="77" t="str">
        <f>'[1]SetUp Officials'!P30</f>
        <v>None</v>
      </c>
    </row>
    <row r="17" spans="1:18" s="50" customFormat="1" ht="9.6" customHeight="1">
      <c r="A17" s="52"/>
      <c r="B17" s="58"/>
      <c r="C17" s="58"/>
      <c r="D17" s="74"/>
      <c r="E17" s="59"/>
      <c r="F17" s="59"/>
      <c r="G17" s="37"/>
      <c r="H17" s="59"/>
      <c r="I17" s="60"/>
      <c r="J17" s="61" t="str">
        <f>UPPER(IF(OR(I18="a",I18="as"),E15,IF(OR(I18="b",I18="bs"),E19,)))</f>
        <v>MOONASAR</v>
      </c>
      <c r="K17" s="78"/>
      <c r="L17" s="46"/>
      <c r="M17" s="70"/>
      <c r="N17" s="46"/>
      <c r="O17" s="47"/>
      <c r="P17" s="46"/>
      <c r="Q17" s="56"/>
      <c r="R17" s="49"/>
    </row>
    <row r="18" spans="1:18" s="50" customFormat="1" ht="9.6" customHeight="1">
      <c r="A18" s="52"/>
      <c r="B18" s="58"/>
      <c r="C18" s="58"/>
      <c r="D18" s="74"/>
      <c r="E18" s="59"/>
      <c r="F18" s="59"/>
      <c r="G18" s="37"/>
      <c r="H18" s="63" t="s">
        <v>15</v>
      </c>
      <c r="I18" s="64" t="s">
        <v>17</v>
      </c>
      <c r="J18" s="65" t="str">
        <f>UPPER(IF(OR(I18="a",I18="as"),E16,IF(OR(I18="b",I18="bs"),E20,)))</f>
        <v>PATRICK</v>
      </c>
      <c r="K18" s="54"/>
      <c r="L18" s="46"/>
      <c r="M18" s="70"/>
      <c r="N18" s="46"/>
      <c r="O18" s="47"/>
      <c r="P18" s="46"/>
      <c r="Q18" s="56"/>
      <c r="R18" s="49"/>
    </row>
    <row r="19" spans="1:18" s="50" customFormat="1" ht="9.6" customHeight="1">
      <c r="A19" s="52">
        <v>4</v>
      </c>
      <c r="B19" s="41" t="str">
        <f>IF($D19="","",VLOOKUP($D19,'[1]Men Do Main Draw Prep'!$A$7:$V$39,20))</f>
        <v>DA</v>
      </c>
      <c r="C19" s="41">
        <f>IF($D19="","",VLOOKUP($D19,'[1]Men Do Main Draw Prep'!$A$7:$V$39,21))</f>
        <v>0</v>
      </c>
      <c r="D19" s="42">
        <v>19</v>
      </c>
      <c r="E19" s="67" t="str">
        <f>UPPER(IF($D19="","",VLOOKUP($D19,'[1]Men Do Main Draw Prep'!$A$7:$V$39,2)))</f>
        <v>MOONASAR</v>
      </c>
      <c r="F19" s="67" t="str">
        <f>IF($D19="","",VLOOKUP($D19,'[1]Men Do Main Draw Prep'!$A$7:$V$39,3))</f>
        <v>Keshan</v>
      </c>
      <c r="G19" s="68"/>
      <c r="H19" s="67">
        <f>IF($D19="","",VLOOKUP($D19,'[1]Men Do Main Draw Prep'!$A$7:$V$39,4))</f>
        <v>0</v>
      </c>
      <c r="I19" s="69"/>
      <c r="J19" s="46"/>
      <c r="K19" s="47"/>
      <c r="L19" s="71"/>
      <c r="M19" s="78"/>
      <c r="N19" s="46"/>
      <c r="O19" s="47"/>
      <c r="P19" s="46"/>
      <c r="Q19" s="56"/>
      <c r="R19" s="49"/>
    </row>
    <row r="20" spans="1:18" s="50" customFormat="1" ht="9.6" customHeight="1">
      <c r="A20" s="52"/>
      <c r="B20" s="53"/>
      <c r="C20" s="53"/>
      <c r="D20" s="53"/>
      <c r="E20" s="67" t="str">
        <f>UPPER(IF($D19="","",VLOOKUP($D19,'[1]Men Do Main Draw Prep'!$A$7:$V$39,7)))</f>
        <v>PATRICK</v>
      </c>
      <c r="F20" s="67" t="str">
        <f>IF($D19="","",VLOOKUP($D19,'[1]Men Do Main Draw Prep'!$A$7:$V$39,8))</f>
        <v>Nkrumah</v>
      </c>
      <c r="G20" s="68"/>
      <c r="H20" s="67">
        <f>IF($D19="","",VLOOKUP($D19,'[1]Men Do Main Draw Prep'!$A$7:$V$39,9))</f>
        <v>0</v>
      </c>
      <c r="I20" s="54"/>
      <c r="J20" s="46"/>
      <c r="K20" s="47"/>
      <c r="L20" s="72"/>
      <c r="M20" s="79"/>
      <c r="N20" s="46"/>
      <c r="O20" s="47"/>
      <c r="P20" s="46"/>
      <c r="Q20" s="56"/>
      <c r="R20" s="49"/>
    </row>
    <row r="21" spans="1:18" s="50" customFormat="1" ht="9.6" customHeight="1">
      <c r="A21" s="52"/>
      <c r="B21" s="58"/>
      <c r="C21" s="58"/>
      <c r="D21" s="58"/>
      <c r="E21" s="59"/>
      <c r="F21" s="59"/>
      <c r="G21" s="37"/>
      <c r="H21" s="59"/>
      <c r="I21" s="75"/>
      <c r="J21" s="46"/>
      <c r="K21" s="47"/>
      <c r="L21" s="46"/>
      <c r="M21" s="60"/>
      <c r="N21" s="61" t="str">
        <f>UPPER(IF(OR(M22="a",M22="as"),L13,IF(OR(M22="b",M22="bs"),L29,)))</f>
        <v/>
      </c>
      <c r="O21" s="47"/>
      <c r="P21" s="46"/>
      <c r="Q21" s="56"/>
      <c r="R21" s="49"/>
    </row>
    <row r="22" spans="1:18" s="50" customFormat="1" ht="9.6" customHeight="1">
      <c r="A22" s="52"/>
      <c r="B22" s="58"/>
      <c r="C22" s="58"/>
      <c r="D22" s="58"/>
      <c r="E22" s="59"/>
      <c r="F22" s="59"/>
      <c r="G22" s="37"/>
      <c r="H22" s="59"/>
      <c r="I22" s="75"/>
      <c r="J22" s="46"/>
      <c r="K22" s="47"/>
      <c r="L22" s="63" t="s">
        <v>15</v>
      </c>
      <c r="M22" s="64"/>
      <c r="N22" s="65" t="str">
        <f>UPPER(IF(OR(M22="a",M22="as"),L14,IF(OR(M22="b",M22="bs"),L30,)))</f>
        <v/>
      </c>
      <c r="O22" s="66"/>
      <c r="P22" s="46"/>
      <c r="Q22" s="56"/>
      <c r="R22" s="49"/>
    </row>
    <row r="23" spans="1:18" s="50" customFormat="1" ht="9.6" customHeight="1">
      <c r="A23" s="52">
        <v>5</v>
      </c>
      <c r="B23" s="41" t="str">
        <f>IF($D23="","",VLOOKUP($D23,'[1]Men Do Main Draw Prep'!$A$7:$V$39,20))</f>
        <v>DA</v>
      </c>
      <c r="C23" s="41">
        <f>IF($D23="","",VLOOKUP($D23,'[1]Men Do Main Draw Prep'!$A$7:$V$39,21))</f>
        <v>0</v>
      </c>
      <c r="D23" s="42">
        <v>12</v>
      </c>
      <c r="E23" s="67" t="str">
        <f>UPPER(IF($D23="","",VLOOKUP($D23,'[1]Men Do Main Draw Prep'!$A$7:$V$39,2)))</f>
        <v>DAVIDSON</v>
      </c>
      <c r="F23" s="67" t="str">
        <f>IF($D23="","",VLOOKUP($D23,'[1]Men Do Main Draw Prep'!$A$7:$V$39,3))</f>
        <v>Jelani</v>
      </c>
      <c r="G23" s="44"/>
      <c r="H23" s="67">
        <f>IF($D23="","",VLOOKUP($D23,'[1]Men Do Main Draw Prep'!$A$7:$V$39,4))</f>
        <v>0</v>
      </c>
      <c r="I23" s="45"/>
      <c r="J23" s="46"/>
      <c r="K23" s="47"/>
      <c r="L23" s="46"/>
      <c r="M23" s="70"/>
      <c r="N23" s="46"/>
      <c r="O23" s="70"/>
      <c r="P23" s="46"/>
      <c r="Q23" s="56"/>
      <c r="R23" s="49"/>
    </row>
    <row r="24" spans="1:18" s="50" customFormat="1" ht="9.6" customHeight="1">
      <c r="A24" s="52"/>
      <c r="B24" s="53"/>
      <c r="C24" s="53"/>
      <c r="D24" s="53"/>
      <c r="E24" s="67" t="str">
        <f>UPPER(IF($D23="","",VLOOKUP($D23,'[1]Men Do Main Draw Prep'!$A$7:$V$39,7)))</f>
        <v>MOHAMMED</v>
      </c>
      <c r="F24" s="67" t="str">
        <f>IF($D23="","",VLOOKUP($D23,'[1]Men Do Main Draw Prep'!$A$7:$V$39,8))</f>
        <v>Ibrahim</v>
      </c>
      <c r="G24" s="44"/>
      <c r="H24" s="43">
        <f>IF($D23="","",VLOOKUP($D23,'[1]Men Do Main Draw Prep'!$A$7:$V$39,9))</f>
        <v>0</v>
      </c>
      <c r="I24" s="54"/>
      <c r="J24" s="55" t="str">
        <f>IF(I24="a",E23,IF(I24="b",E25,""))</f>
        <v/>
      </c>
      <c r="K24" s="47"/>
      <c r="L24" s="46"/>
      <c r="M24" s="70"/>
      <c r="N24" s="46"/>
      <c r="O24" s="70"/>
      <c r="P24" s="46"/>
      <c r="Q24" s="56"/>
      <c r="R24" s="49"/>
    </row>
    <row r="25" spans="1:18" s="50" customFormat="1" ht="9.6" customHeight="1">
      <c r="A25" s="52"/>
      <c r="B25" s="58"/>
      <c r="C25" s="58"/>
      <c r="D25" s="58"/>
      <c r="E25" s="59"/>
      <c r="F25" s="59"/>
      <c r="G25" s="37"/>
      <c r="H25" s="59"/>
      <c r="I25" s="60"/>
      <c r="J25" s="61" t="str">
        <f>UPPER(IF(OR(I26="a",I26="as"),E23,IF(OR(I26="b",I26="bs"),E27,)))</f>
        <v/>
      </c>
      <c r="K25" s="62"/>
      <c r="L25" s="46"/>
      <c r="M25" s="70"/>
      <c r="N25" s="46"/>
      <c r="O25" s="70"/>
      <c r="P25" s="46"/>
      <c r="Q25" s="56"/>
      <c r="R25" s="49"/>
    </row>
    <row r="26" spans="1:18" s="50" customFormat="1" ht="9.6" customHeight="1">
      <c r="A26" s="52"/>
      <c r="B26" s="58"/>
      <c r="C26" s="58"/>
      <c r="D26" s="58"/>
      <c r="E26" s="59"/>
      <c r="F26" s="59"/>
      <c r="G26" s="37"/>
      <c r="H26" s="63" t="s">
        <v>15</v>
      </c>
      <c r="I26" s="64"/>
      <c r="J26" s="65" t="str">
        <f>UPPER(IF(OR(I26="a",I26="as"),E24,IF(OR(I26="b",I26="bs"),E28,)))</f>
        <v/>
      </c>
      <c r="K26" s="66"/>
      <c r="L26" s="46"/>
      <c r="M26" s="70"/>
      <c r="N26" s="46"/>
      <c r="O26" s="70"/>
      <c r="P26" s="46"/>
      <c r="Q26" s="56"/>
      <c r="R26" s="49"/>
    </row>
    <row r="27" spans="1:18" s="50" customFormat="1" ht="9.6" customHeight="1">
      <c r="A27" s="52">
        <v>6</v>
      </c>
      <c r="B27" s="41" t="str">
        <f>IF($D27="","",VLOOKUP($D27,'[1]Men Do Main Draw Prep'!$A$7:$V$39,20))</f>
        <v>DA</v>
      </c>
      <c r="C27" s="41">
        <f>IF($D27="","",VLOOKUP($D27,'[1]Men Do Main Draw Prep'!$A$7:$V$39,21))</f>
        <v>0</v>
      </c>
      <c r="D27" s="42">
        <v>21</v>
      </c>
      <c r="E27" s="67" t="str">
        <f>UPPER(IF($D27="","",VLOOKUP($D27,'[1]Men Do Main Draw Prep'!$A$7:$V$39,2)))</f>
        <v>ROBINSON</v>
      </c>
      <c r="F27" s="67" t="str">
        <f>IF($D27="","",VLOOKUP($D27,'[1]Men Do Main Draw Prep'!$A$7:$V$39,3))</f>
        <v>Gianluc</v>
      </c>
      <c r="G27" s="68"/>
      <c r="H27" s="67">
        <f>IF($D27="","",VLOOKUP($D27,'[1]Men Do Main Draw Prep'!$A$7:$V$39,4))</f>
        <v>0</v>
      </c>
      <c r="I27" s="69"/>
      <c r="J27" s="46"/>
      <c r="K27" s="70"/>
      <c r="L27" s="71"/>
      <c r="M27" s="78"/>
      <c r="N27" s="46"/>
      <c r="O27" s="70"/>
      <c r="P27" s="46"/>
      <c r="Q27" s="56"/>
      <c r="R27" s="49"/>
    </row>
    <row r="28" spans="1:18" s="50" customFormat="1" ht="9.6" customHeight="1">
      <c r="A28" s="52"/>
      <c r="B28" s="53"/>
      <c r="C28" s="53"/>
      <c r="D28" s="53"/>
      <c r="E28" s="67" t="str">
        <f>UPPER(IF($D27="","",VLOOKUP($D27,'[1]Men Do Main Draw Prep'!$A$7:$V$39,7)))</f>
        <v>TRIM</v>
      </c>
      <c r="F28" s="67" t="str">
        <f>IF($D27="","",VLOOKUP($D27,'[1]Men Do Main Draw Prep'!$A$7:$V$39,8))</f>
        <v>Kyrel</v>
      </c>
      <c r="G28" s="68"/>
      <c r="H28" s="67">
        <f>IF($D27="","",VLOOKUP($D27,'[1]Men Do Main Draw Prep'!$A$7:$V$39,9))</f>
        <v>0</v>
      </c>
      <c r="I28" s="54"/>
      <c r="J28" s="46"/>
      <c r="K28" s="70"/>
      <c r="L28" s="72"/>
      <c r="M28" s="79"/>
      <c r="N28" s="46"/>
      <c r="O28" s="70"/>
      <c r="P28" s="46"/>
      <c r="Q28" s="56"/>
      <c r="R28" s="49"/>
    </row>
    <row r="29" spans="1:18" s="50" customFormat="1" ht="9.6" customHeight="1">
      <c r="A29" s="52"/>
      <c r="B29" s="58"/>
      <c r="C29" s="58"/>
      <c r="D29" s="74"/>
      <c r="E29" s="59"/>
      <c r="F29" s="59"/>
      <c r="G29" s="37"/>
      <c r="H29" s="59"/>
      <c r="I29" s="75"/>
      <c r="J29" s="46"/>
      <c r="K29" s="60"/>
      <c r="L29" s="61" t="str">
        <f>UPPER(IF(OR(K30="a",K30="as"),J25,IF(OR(K30="b",K30="bs"),J33,)))</f>
        <v/>
      </c>
      <c r="M29" s="70"/>
      <c r="N29" s="46"/>
      <c r="O29" s="70"/>
      <c r="P29" s="46"/>
      <c r="Q29" s="56"/>
      <c r="R29" s="49"/>
    </row>
    <row r="30" spans="1:18" s="50" customFormat="1" ht="9.6" customHeight="1">
      <c r="A30" s="52"/>
      <c r="B30" s="58"/>
      <c r="C30" s="58"/>
      <c r="D30" s="74"/>
      <c r="E30" s="59"/>
      <c r="F30" s="59"/>
      <c r="G30" s="37"/>
      <c r="H30" s="59"/>
      <c r="I30" s="75"/>
      <c r="J30" s="63" t="s">
        <v>15</v>
      </c>
      <c r="K30" s="64"/>
      <c r="L30" s="65" t="str">
        <f>UPPER(IF(OR(K30="a",K30="as"),J26,IF(OR(K30="b",K30="bs"),J34,)))</f>
        <v/>
      </c>
      <c r="M30" s="54"/>
      <c r="N30" s="46"/>
      <c r="O30" s="70"/>
      <c r="P30" s="46"/>
      <c r="Q30" s="56"/>
      <c r="R30" s="49"/>
    </row>
    <row r="31" spans="1:18" s="50" customFormat="1" ht="9.6" customHeight="1">
      <c r="A31" s="76">
        <v>7</v>
      </c>
      <c r="B31" s="41">
        <f>IF($D31="","",VLOOKUP($D31,'[1]Men Do Main Draw Prep'!$A$7:$V$39,20))</f>
        <v>0</v>
      </c>
      <c r="C31" s="41">
        <f>IF($D31="","",VLOOKUP($D31,'[1]Men Do Main Draw Prep'!$A$7:$V$39,21))</f>
        <v>0</v>
      </c>
      <c r="D31" s="42">
        <v>22</v>
      </c>
      <c r="E31" s="67" t="str">
        <f>UPPER(IF($D31="","",VLOOKUP($D31,'[1]Men Do Main Draw Prep'!$A$7:$V$39,2)))</f>
        <v>BYE</v>
      </c>
      <c r="F31" s="67">
        <f>IF($D31="","",VLOOKUP($D31,'[1]Men Do Main Draw Prep'!$A$7:$V$39,3))</f>
        <v>0</v>
      </c>
      <c r="G31" s="68"/>
      <c r="H31" s="67">
        <f>IF($D31="","",VLOOKUP($D31,'[1]Men Do Main Draw Prep'!$A$7:$V$39,4))</f>
        <v>0</v>
      </c>
      <c r="I31" s="45"/>
      <c r="J31" s="46"/>
      <c r="K31" s="70"/>
      <c r="L31" s="46"/>
      <c r="M31" s="47"/>
      <c r="N31" s="71"/>
      <c r="O31" s="70"/>
      <c r="P31" s="46"/>
      <c r="Q31" s="56"/>
      <c r="R31" s="49"/>
    </row>
    <row r="32" spans="1:18" s="50" customFormat="1" ht="9.6" customHeight="1">
      <c r="A32" s="52"/>
      <c r="B32" s="53"/>
      <c r="C32" s="53"/>
      <c r="D32" s="53"/>
      <c r="E32" s="67" t="str">
        <f>UPPER(IF($D31="","",VLOOKUP($D31,'[1]Men Do Main Draw Prep'!$A$7:$V$39,7)))</f>
        <v>BYE</v>
      </c>
      <c r="F32" s="67">
        <f>IF($D31="","",VLOOKUP($D31,'[1]Men Do Main Draw Prep'!$A$7:$V$39,8))</f>
        <v>0</v>
      </c>
      <c r="G32" s="68"/>
      <c r="H32" s="67">
        <f>IF($D31="","",VLOOKUP($D31,'[1]Men Do Main Draw Prep'!$A$7:$V$39,9))</f>
        <v>0</v>
      </c>
      <c r="I32" s="54"/>
      <c r="J32" s="55" t="str">
        <f>IF(I32="a",E31,IF(I32="b",E33,""))</f>
        <v/>
      </c>
      <c r="K32" s="70"/>
      <c r="L32" s="46"/>
      <c r="M32" s="47"/>
      <c r="N32" s="46"/>
      <c r="O32" s="70"/>
      <c r="P32" s="46"/>
      <c r="Q32" s="56"/>
      <c r="R32" s="49"/>
    </row>
    <row r="33" spans="1:18" s="50" customFormat="1" ht="9.6" customHeight="1">
      <c r="A33" s="52"/>
      <c r="B33" s="58"/>
      <c r="C33" s="58"/>
      <c r="D33" s="74"/>
      <c r="E33" s="59"/>
      <c r="F33" s="59"/>
      <c r="G33" s="37"/>
      <c r="H33" s="59"/>
      <c r="I33" s="60"/>
      <c r="J33" s="61" t="str">
        <f>UPPER(IF(OR(I34="a",I34="as"),E31,IF(OR(I34="b",I34="bs"),E35,)))</f>
        <v>CLEMENT</v>
      </c>
      <c r="K33" s="78"/>
      <c r="L33" s="46"/>
      <c r="M33" s="47"/>
      <c r="N33" s="46"/>
      <c r="O33" s="70"/>
      <c r="P33" s="46"/>
      <c r="Q33" s="56"/>
      <c r="R33" s="49"/>
    </row>
    <row r="34" spans="1:18" s="50" customFormat="1" ht="9.6" customHeight="1">
      <c r="A34" s="52"/>
      <c r="B34" s="58"/>
      <c r="C34" s="58"/>
      <c r="D34" s="74"/>
      <c r="E34" s="59"/>
      <c r="F34" s="59"/>
      <c r="G34" s="37"/>
      <c r="H34" s="63" t="s">
        <v>15</v>
      </c>
      <c r="I34" s="64" t="s">
        <v>17</v>
      </c>
      <c r="J34" s="65" t="str">
        <f>UPPER(IF(OR(I34="a",I34="as"),E32,IF(OR(I34="b",I34="bs"),E36,)))</f>
        <v>VALENTINE</v>
      </c>
      <c r="K34" s="54"/>
      <c r="L34" s="46"/>
      <c r="M34" s="47"/>
      <c r="N34" s="46"/>
      <c r="O34" s="70"/>
      <c r="P34" s="46"/>
      <c r="Q34" s="56"/>
      <c r="R34" s="49"/>
    </row>
    <row r="35" spans="1:18" s="50" customFormat="1" ht="9.6" customHeight="1">
      <c r="A35" s="40">
        <v>8</v>
      </c>
      <c r="B35" s="41" t="str">
        <f>IF($D35="","",VLOOKUP($D35,'[1]Men Do Main Draw Prep'!$A$7:$V$39,20))</f>
        <v>DA</v>
      </c>
      <c r="C35" s="41">
        <f>IF($D35="","",VLOOKUP($D35,'[1]Men Do Main Draw Prep'!$A$7:$V$39,21))</f>
        <v>0</v>
      </c>
      <c r="D35" s="42">
        <v>5</v>
      </c>
      <c r="E35" s="43" t="str">
        <f>UPPER(IF($D35="","",VLOOKUP($D35,'[1]Men Do Main Draw Prep'!$A$7:$V$39,2)))</f>
        <v>CLEMENT</v>
      </c>
      <c r="F35" s="43" t="str">
        <f>IF($D35="","",VLOOKUP($D35,'[1]Men Do Main Draw Prep'!$A$7:$V$39,3))</f>
        <v>Denzil</v>
      </c>
      <c r="G35" s="44"/>
      <c r="H35" s="43">
        <f>IF($D35="","",VLOOKUP($D35,'[1]Men Do Main Draw Prep'!$A$7:$V$39,4))</f>
        <v>0</v>
      </c>
      <c r="I35" s="69"/>
      <c r="J35" s="46"/>
      <c r="K35" s="47"/>
      <c r="L35" s="71"/>
      <c r="M35" s="62"/>
      <c r="N35" s="46"/>
      <c r="O35" s="70"/>
      <c r="P35" s="46"/>
      <c r="Q35" s="56"/>
      <c r="R35" s="49"/>
    </row>
    <row r="36" spans="1:18" s="50" customFormat="1" ht="9.6" customHeight="1">
      <c r="A36" s="52"/>
      <c r="B36" s="53"/>
      <c r="C36" s="53"/>
      <c r="D36" s="53"/>
      <c r="E36" s="43" t="str">
        <f>UPPER(IF($D35="","",VLOOKUP($D35,'[1]Men Do Main Draw Prep'!$A$7:$V$39,7)))</f>
        <v>VALENTINE</v>
      </c>
      <c r="F36" s="43" t="str">
        <f>IF($D35="","",VLOOKUP($D35,'[1]Men Do Main Draw Prep'!$A$7:$V$39,8))</f>
        <v>Kristyan</v>
      </c>
      <c r="G36" s="44"/>
      <c r="H36" s="43">
        <f>IF($D35="","",VLOOKUP($D35,'[1]Men Do Main Draw Prep'!$A$7:$V$39,9))</f>
        <v>0</v>
      </c>
      <c r="I36" s="54"/>
      <c r="J36" s="46"/>
      <c r="K36" s="47"/>
      <c r="L36" s="72"/>
      <c r="M36" s="73"/>
      <c r="N36" s="46"/>
      <c r="O36" s="70"/>
      <c r="P36" s="46"/>
      <c r="Q36" s="56"/>
      <c r="R36" s="49"/>
    </row>
    <row r="37" spans="1:18" s="50" customFormat="1" ht="9.6" customHeight="1">
      <c r="A37" s="52"/>
      <c r="B37" s="58"/>
      <c r="C37" s="58"/>
      <c r="D37" s="74"/>
      <c r="E37" s="59"/>
      <c r="F37" s="59"/>
      <c r="G37" s="37"/>
      <c r="H37" s="59"/>
      <c r="I37" s="75"/>
      <c r="J37" s="46"/>
      <c r="K37" s="47"/>
      <c r="L37" s="46"/>
      <c r="M37" s="47"/>
      <c r="N37" s="47"/>
      <c r="O37" s="60"/>
      <c r="P37" s="61" t="str">
        <f>UPPER(IF(OR(O38="a",O38="as"),N21,IF(OR(O38="b",O38="bs"),N53,)))</f>
        <v/>
      </c>
      <c r="Q37" s="80"/>
      <c r="R37" s="49"/>
    </row>
    <row r="38" spans="1:18" s="50" customFormat="1" ht="9.6" customHeight="1">
      <c r="A38" s="52"/>
      <c r="B38" s="58"/>
      <c r="C38" s="58"/>
      <c r="D38" s="74"/>
      <c r="E38" s="59"/>
      <c r="F38" s="59"/>
      <c r="G38" s="37"/>
      <c r="H38" s="59"/>
      <c r="I38" s="75"/>
      <c r="J38" s="46"/>
      <c r="K38" s="47"/>
      <c r="L38" s="46"/>
      <c r="M38" s="47"/>
      <c r="N38" s="63" t="s">
        <v>15</v>
      </c>
      <c r="O38" s="64"/>
      <c r="P38" s="65" t="str">
        <f>UPPER(IF(OR(O38="a",O38="as"),N22,IF(OR(O38="b",O38="bs"),N54,)))</f>
        <v/>
      </c>
      <c r="Q38" s="81"/>
      <c r="R38" s="49"/>
    </row>
    <row r="39" spans="1:18" s="50" customFormat="1" ht="9.6" customHeight="1">
      <c r="A39" s="40">
        <v>9</v>
      </c>
      <c r="B39" s="41" t="str">
        <f>IF($D39="","",VLOOKUP($D39,'[1]Men Do Main Draw Prep'!$A$7:$V$39,20))</f>
        <v>DA</v>
      </c>
      <c r="C39" s="41">
        <f>IF($D39="","",VLOOKUP($D39,'[1]Men Do Main Draw Prep'!$A$7:$V$39,21))</f>
        <v>0</v>
      </c>
      <c r="D39" s="42">
        <v>4</v>
      </c>
      <c r="E39" s="43" t="str">
        <f>UPPER(IF($D39="","",VLOOKUP($D39,'[1]Men Do Main Draw Prep'!$A$7:$V$39,2)))</f>
        <v>DUKE</v>
      </c>
      <c r="F39" s="43" t="str">
        <f>IF($D39="","",VLOOKUP($D39,'[1]Men Do Main Draw Prep'!$A$7:$V$39,3))</f>
        <v>Akiel</v>
      </c>
      <c r="G39" s="44"/>
      <c r="H39" s="43">
        <f>IF($D39="","",VLOOKUP($D39,'[1]Men Do Main Draw Prep'!$A$7:$V$39,4))</f>
        <v>0</v>
      </c>
      <c r="I39" s="45"/>
      <c r="J39" s="46"/>
      <c r="K39" s="47"/>
      <c r="L39" s="46"/>
      <c r="M39" s="47"/>
      <c r="N39" s="46"/>
      <c r="O39" s="70"/>
      <c r="P39" s="71"/>
      <c r="Q39" s="56"/>
      <c r="R39" s="49"/>
    </row>
    <row r="40" spans="1:18" s="50" customFormat="1" ht="9.6" customHeight="1">
      <c r="A40" s="52"/>
      <c r="B40" s="53"/>
      <c r="C40" s="53"/>
      <c r="D40" s="53"/>
      <c r="E40" s="43" t="str">
        <f>UPPER(IF($D39="","",VLOOKUP($D39,'[1]Men Do Main Draw Prep'!$A$7:$V$39,7)))</f>
        <v>LEWIS</v>
      </c>
      <c r="F40" s="43" t="str">
        <f>IF($D39="","",VLOOKUP($D39,'[1]Men Do Main Draw Prep'!$A$7:$V$39,8))</f>
        <v>Javier</v>
      </c>
      <c r="G40" s="44"/>
      <c r="H40" s="43">
        <f>IF($D39="","",VLOOKUP($D39,'[1]Men Do Main Draw Prep'!$A$7:$V$39,9))</f>
        <v>0</v>
      </c>
      <c r="I40" s="54"/>
      <c r="J40" s="55" t="str">
        <f>IF(I40="a",E39,IF(I40="b",E41,""))</f>
        <v/>
      </c>
      <c r="K40" s="47"/>
      <c r="L40" s="46"/>
      <c r="M40" s="47"/>
      <c r="N40" s="46"/>
      <c r="O40" s="70"/>
      <c r="P40" s="72"/>
      <c r="Q40" s="82"/>
      <c r="R40" s="49"/>
    </row>
    <row r="41" spans="1:18" s="50" customFormat="1" ht="9.6" customHeight="1">
      <c r="A41" s="52"/>
      <c r="B41" s="58"/>
      <c r="C41" s="58"/>
      <c r="D41" s="74"/>
      <c r="E41" s="59"/>
      <c r="F41" s="59"/>
      <c r="G41" s="37"/>
      <c r="H41" s="59"/>
      <c r="I41" s="60"/>
      <c r="J41" s="61" t="str">
        <f>UPPER(IF(OR(I42="a",I42="as"),E39,IF(OR(I42="b",I42="bs"),E43,)))</f>
        <v>DUKE</v>
      </c>
      <c r="K41" s="62"/>
      <c r="L41" s="46"/>
      <c r="M41" s="47"/>
      <c r="N41" s="46"/>
      <c r="O41" s="70"/>
      <c r="P41" s="46"/>
      <c r="Q41" s="56"/>
      <c r="R41" s="49"/>
    </row>
    <row r="42" spans="1:18" s="50" customFormat="1" ht="9.6" customHeight="1">
      <c r="A42" s="52"/>
      <c r="B42" s="58"/>
      <c r="C42" s="58"/>
      <c r="D42" s="74"/>
      <c r="E42" s="59"/>
      <c r="F42" s="59"/>
      <c r="G42" s="37"/>
      <c r="H42" s="63" t="s">
        <v>15</v>
      </c>
      <c r="I42" s="64" t="s">
        <v>16</v>
      </c>
      <c r="J42" s="65" t="str">
        <f>UPPER(IF(OR(I42="a",I42="as"),E40,IF(OR(I42="b",I42="bs"),E44,)))</f>
        <v>LEWIS</v>
      </c>
      <c r="K42" s="66"/>
      <c r="L42" s="46"/>
      <c r="M42" s="47"/>
      <c r="N42" s="46"/>
      <c r="O42" s="70"/>
      <c r="P42" s="46"/>
      <c r="Q42" s="56"/>
      <c r="R42" s="49"/>
    </row>
    <row r="43" spans="1:18" s="50" customFormat="1" ht="9.6" customHeight="1">
      <c r="A43" s="52">
        <v>10</v>
      </c>
      <c r="B43" s="41">
        <f>IF($D43="","",VLOOKUP($D43,'[1]Men Do Main Draw Prep'!$A$7:$V$39,20))</f>
        <v>0</v>
      </c>
      <c r="C43" s="41">
        <f>IF($D43="","",VLOOKUP($D43,'[1]Men Do Main Draw Prep'!$A$7:$V$39,21))</f>
        <v>0</v>
      </c>
      <c r="D43" s="42">
        <v>22</v>
      </c>
      <c r="E43" s="67" t="str">
        <f>UPPER(IF($D43="","",VLOOKUP($D43,'[1]Men Do Main Draw Prep'!$A$7:$V$39,2)))</f>
        <v>BYE</v>
      </c>
      <c r="F43" s="67">
        <f>IF($D43="","",VLOOKUP($D43,'[1]Men Do Main Draw Prep'!$A$7:$V$39,3))</f>
        <v>0</v>
      </c>
      <c r="G43" s="68"/>
      <c r="H43" s="67">
        <f>IF($D43="","",VLOOKUP($D43,'[1]Men Do Main Draw Prep'!$A$7:$V$39,4))</f>
        <v>0</v>
      </c>
      <c r="I43" s="69"/>
      <c r="J43" s="46"/>
      <c r="K43" s="70"/>
      <c r="L43" s="71"/>
      <c r="M43" s="62"/>
      <c r="N43" s="46"/>
      <c r="O43" s="70"/>
      <c r="P43" s="46"/>
      <c r="Q43" s="56"/>
      <c r="R43" s="49"/>
    </row>
    <row r="44" spans="1:18" s="50" customFormat="1" ht="9.6" customHeight="1">
      <c r="A44" s="52"/>
      <c r="B44" s="53"/>
      <c r="C44" s="53"/>
      <c r="D44" s="53"/>
      <c r="E44" s="67" t="str">
        <f>UPPER(IF($D43="","",VLOOKUP($D43,'[1]Men Do Main Draw Prep'!$A$7:$V$39,7)))</f>
        <v>BYE</v>
      </c>
      <c r="F44" s="67">
        <f>IF($D43="","",VLOOKUP($D43,'[1]Men Do Main Draw Prep'!$A$7:$V$39,8))</f>
        <v>0</v>
      </c>
      <c r="G44" s="68"/>
      <c r="H44" s="67">
        <f>IF($D43="","",VLOOKUP($D43,'[1]Men Do Main Draw Prep'!$A$7:$V$39,9))</f>
        <v>0</v>
      </c>
      <c r="I44" s="54"/>
      <c r="J44" s="46"/>
      <c r="K44" s="70"/>
      <c r="L44" s="72"/>
      <c r="M44" s="73"/>
      <c r="N44" s="46"/>
      <c r="O44" s="70"/>
      <c r="P44" s="46"/>
      <c r="Q44" s="56"/>
      <c r="R44" s="49"/>
    </row>
    <row r="45" spans="1:18" s="50" customFormat="1" ht="9.6" customHeight="1">
      <c r="A45" s="52"/>
      <c r="B45" s="58"/>
      <c r="C45" s="58"/>
      <c r="D45" s="74"/>
      <c r="E45" s="59"/>
      <c r="F45" s="59"/>
      <c r="G45" s="37"/>
      <c r="H45" s="59"/>
      <c r="I45" s="75"/>
      <c r="J45" s="46"/>
      <c r="K45" s="60"/>
      <c r="L45" s="61" t="str">
        <f>UPPER(IF(OR(K46="a",K46="as"),J41,IF(OR(K46="b",K46="bs"),J49,)))</f>
        <v/>
      </c>
      <c r="M45" s="47"/>
      <c r="N45" s="46"/>
      <c r="O45" s="70"/>
      <c r="P45" s="46"/>
      <c r="Q45" s="56"/>
      <c r="R45" s="49"/>
    </row>
    <row r="46" spans="1:18" s="50" customFormat="1" ht="9.6" customHeight="1">
      <c r="A46" s="52"/>
      <c r="B46" s="58"/>
      <c r="C46" s="58"/>
      <c r="D46" s="74"/>
      <c r="E46" s="59"/>
      <c r="F46" s="59"/>
      <c r="G46" s="37"/>
      <c r="H46" s="59"/>
      <c r="I46" s="75"/>
      <c r="J46" s="63" t="s">
        <v>15</v>
      </c>
      <c r="K46" s="64"/>
      <c r="L46" s="65" t="str">
        <f>UPPER(IF(OR(K46="a",K46="as"),J42,IF(OR(K46="b",K46="bs"),J50,)))</f>
        <v/>
      </c>
      <c r="M46" s="66"/>
      <c r="N46" s="46"/>
      <c r="O46" s="70"/>
      <c r="P46" s="46"/>
      <c r="Q46" s="56"/>
      <c r="R46" s="49"/>
    </row>
    <row r="47" spans="1:18" s="50" customFormat="1" ht="9.6" customHeight="1">
      <c r="A47" s="76">
        <v>11</v>
      </c>
      <c r="B47" s="41" t="str">
        <f>IF($D47="","",VLOOKUP($D47,'[1]Men Do Main Draw Prep'!$A$7:$V$39,20))</f>
        <v>DA</v>
      </c>
      <c r="C47" s="41">
        <f>IF($D47="","",VLOOKUP($D47,'[1]Men Do Main Draw Prep'!$A$7:$V$39,21))</f>
        <v>0</v>
      </c>
      <c r="D47" s="42">
        <v>13</v>
      </c>
      <c r="E47" s="67" t="str">
        <f>UPPER(IF($D47="","",VLOOKUP($D47,'[1]Men Do Main Draw Prep'!$A$7:$V$39,2)))</f>
        <v>DAVIS</v>
      </c>
      <c r="F47" s="67" t="str">
        <f>IF($D47="","",VLOOKUP($D47,'[1]Men Do Main Draw Prep'!$A$7:$V$39,3))</f>
        <v>Timothy</v>
      </c>
      <c r="G47" s="68"/>
      <c r="H47" s="67">
        <f>IF($D47="","",VLOOKUP($D47,'[1]Men Do Main Draw Prep'!$A$7:$V$39,4))</f>
        <v>0</v>
      </c>
      <c r="I47" s="45"/>
      <c r="J47" s="46"/>
      <c r="K47" s="70"/>
      <c r="L47" s="46"/>
      <c r="M47" s="70"/>
      <c r="N47" s="71"/>
      <c r="O47" s="70"/>
      <c r="P47" s="46"/>
      <c r="Q47" s="56"/>
      <c r="R47" s="49"/>
    </row>
    <row r="48" spans="1:18" s="50" customFormat="1" ht="9.6" customHeight="1">
      <c r="A48" s="52"/>
      <c r="B48" s="53"/>
      <c r="C48" s="53"/>
      <c r="D48" s="53"/>
      <c r="E48" s="67" t="str">
        <f>UPPER(IF($D47="","",VLOOKUP($D47,'[1]Men Do Main Draw Prep'!$A$7:$V$39,7)))</f>
        <v>HACKSHAW</v>
      </c>
      <c r="F48" s="67" t="str">
        <f>IF($D47="","",VLOOKUP($D47,'[1]Men Do Main Draw Prep'!$A$7:$V$39,8))</f>
        <v>Scott</v>
      </c>
      <c r="G48" s="68"/>
      <c r="H48" s="67">
        <f>IF($D47="","",VLOOKUP($D47,'[1]Men Do Main Draw Prep'!$A$7:$V$39,9))</f>
        <v>0</v>
      </c>
      <c r="I48" s="54"/>
      <c r="J48" s="55" t="str">
        <f>IF(I48="a",E47,IF(I48="b",E49,""))</f>
        <v/>
      </c>
      <c r="K48" s="70"/>
      <c r="L48" s="46"/>
      <c r="M48" s="70"/>
      <c r="N48" s="46"/>
      <c r="O48" s="70"/>
      <c r="P48" s="46"/>
      <c r="Q48" s="56"/>
      <c r="R48" s="49"/>
    </row>
    <row r="49" spans="1:18" s="50" customFormat="1" ht="9.6" customHeight="1">
      <c r="A49" s="52"/>
      <c r="B49" s="58"/>
      <c r="C49" s="58"/>
      <c r="D49" s="58"/>
      <c r="E49" s="59"/>
      <c r="F49" s="59"/>
      <c r="G49" s="37"/>
      <c r="H49" s="59"/>
      <c r="I49" s="60"/>
      <c r="J49" s="61" t="str">
        <f>UPPER(IF(OR(I50="a",I50="as"),E47,IF(OR(I50="b",I50="bs"),E51,)))</f>
        <v/>
      </c>
      <c r="K49" s="78"/>
      <c r="L49" s="46"/>
      <c r="M49" s="70"/>
      <c r="N49" s="46"/>
      <c r="O49" s="70"/>
      <c r="P49" s="46"/>
      <c r="Q49" s="56"/>
      <c r="R49" s="49"/>
    </row>
    <row r="50" spans="1:18" s="50" customFormat="1" ht="9.6" customHeight="1">
      <c r="A50" s="52"/>
      <c r="B50" s="58"/>
      <c r="C50" s="58"/>
      <c r="D50" s="58"/>
      <c r="E50" s="59"/>
      <c r="F50" s="59"/>
      <c r="G50" s="37"/>
      <c r="H50" s="63" t="s">
        <v>15</v>
      </c>
      <c r="I50" s="64"/>
      <c r="J50" s="65" t="str">
        <f>UPPER(IF(OR(I50="a",I50="as"),E48,IF(OR(I50="b",I50="bs"),E52,)))</f>
        <v/>
      </c>
      <c r="K50" s="54"/>
      <c r="L50" s="46"/>
      <c r="M50" s="70"/>
      <c r="N50" s="46"/>
      <c r="O50" s="70"/>
      <c r="P50" s="46"/>
      <c r="Q50" s="56"/>
      <c r="R50" s="49"/>
    </row>
    <row r="51" spans="1:18" s="50" customFormat="1" ht="9.6" customHeight="1">
      <c r="A51" s="52">
        <v>12</v>
      </c>
      <c r="B51" s="41" t="str">
        <f>IF($D51="","",VLOOKUP($D51,'[1]Men Do Main Draw Prep'!$A$7:$V$39,20))</f>
        <v>DA</v>
      </c>
      <c r="C51" s="41">
        <f>IF($D51="","",VLOOKUP($D51,'[1]Men Do Main Draw Prep'!$A$7:$V$39,21))</f>
        <v>0</v>
      </c>
      <c r="D51" s="42">
        <v>9</v>
      </c>
      <c r="E51" s="67" t="str">
        <f>UPPER(IF($D51="","",VLOOKUP($D51,'[1]Men Do Main Draw Prep'!$A$7:$V$39,2)))</f>
        <v>BERNARD</v>
      </c>
      <c r="F51" s="67" t="str">
        <f>IF($D51="","",VLOOKUP($D51,'[1]Men Do Main Draw Prep'!$A$7:$V$39,3))</f>
        <v>Shaquille</v>
      </c>
      <c r="G51" s="68"/>
      <c r="H51" s="67">
        <f>IF($D51="","",VLOOKUP($D51,'[1]Men Do Main Draw Prep'!$A$7:$V$39,4))</f>
        <v>0</v>
      </c>
      <c r="I51" s="69"/>
      <c r="J51" s="46"/>
      <c r="K51" s="47"/>
      <c r="L51" s="71"/>
      <c r="M51" s="78"/>
      <c r="N51" s="46"/>
      <c r="O51" s="70"/>
      <c r="P51" s="46"/>
      <c r="Q51" s="56"/>
      <c r="R51" s="49"/>
    </row>
    <row r="52" spans="1:18" s="50" customFormat="1" ht="9.6" customHeight="1">
      <c r="A52" s="52"/>
      <c r="B52" s="53"/>
      <c r="C52" s="53"/>
      <c r="D52" s="53"/>
      <c r="E52" s="67" t="str">
        <f>UPPER(IF($D51="","",VLOOKUP($D51,'[1]Men Do Main Draw Prep'!$A$7:$V$39,7)))</f>
        <v>JOHN WILLIAMS</v>
      </c>
      <c r="F52" s="67" t="str">
        <f>IF($D51="","",VLOOKUP($D51,'[1]Men Do Main Draw Prep'!$A$7:$V$39,8))</f>
        <v>Kirk</v>
      </c>
      <c r="G52" s="44"/>
      <c r="H52" s="43">
        <f>IF($D51="","",VLOOKUP($D51,'[1]Men Do Main Draw Prep'!$A$7:$V$39,9))</f>
        <v>0</v>
      </c>
      <c r="I52" s="54"/>
      <c r="J52" s="46"/>
      <c r="K52" s="47"/>
      <c r="L52" s="72"/>
      <c r="M52" s="79"/>
      <c r="N52" s="46"/>
      <c r="O52" s="70"/>
      <c r="P52" s="46"/>
      <c r="Q52" s="56"/>
      <c r="R52" s="49"/>
    </row>
    <row r="53" spans="1:18" s="50" customFormat="1" ht="9.6" customHeight="1">
      <c r="A53" s="52"/>
      <c r="B53" s="58"/>
      <c r="C53" s="58"/>
      <c r="D53" s="58"/>
      <c r="E53" s="59"/>
      <c r="F53" s="59"/>
      <c r="G53" s="37"/>
      <c r="H53" s="59"/>
      <c r="I53" s="75"/>
      <c r="J53" s="46"/>
      <c r="K53" s="47"/>
      <c r="L53" s="46"/>
      <c r="M53" s="60"/>
      <c r="N53" s="61" t="str">
        <f>UPPER(IF(OR(M54="a",M54="as"),L45,IF(OR(M54="b",M54="bs"),L61,)))</f>
        <v/>
      </c>
      <c r="O53" s="70"/>
      <c r="P53" s="46"/>
      <c r="Q53" s="56"/>
      <c r="R53" s="49"/>
    </row>
    <row r="54" spans="1:18" s="50" customFormat="1" ht="9.6" customHeight="1">
      <c r="A54" s="52"/>
      <c r="B54" s="58"/>
      <c r="C54" s="58"/>
      <c r="D54" s="58"/>
      <c r="E54" s="59"/>
      <c r="F54" s="59"/>
      <c r="G54" s="37"/>
      <c r="H54" s="59"/>
      <c r="I54" s="75"/>
      <c r="J54" s="46"/>
      <c r="K54" s="47"/>
      <c r="L54" s="63" t="s">
        <v>15</v>
      </c>
      <c r="M54" s="64"/>
      <c r="N54" s="65" t="str">
        <f>UPPER(IF(OR(M54="a",M54="as"),L46,IF(OR(M54="b",M54="bs"),L62,)))</f>
        <v/>
      </c>
      <c r="O54" s="54"/>
      <c r="P54" s="46"/>
      <c r="Q54" s="56"/>
      <c r="R54" s="49"/>
    </row>
    <row r="55" spans="1:18" s="50" customFormat="1" ht="9.6" customHeight="1">
      <c r="A55" s="76">
        <v>13</v>
      </c>
      <c r="B55" s="41" t="str">
        <f>IF($D55="","",VLOOKUP($D55,'[1]Men Do Main Draw Prep'!$A$7:$V$39,20))</f>
        <v>DA</v>
      </c>
      <c r="C55" s="41">
        <f>IF($D55="","",VLOOKUP($D55,'[1]Men Do Main Draw Prep'!$A$7:$V$39,21))</f>
        <v>0</v>
      </c>
      <c r="D55" s="42">
        <v>15</v>
      </c>
      <c r="E55" s="67" t="str">
        <f>UPPER(IF($D55="","",VLOOKUP($D55,'[1]Men Do Main Draw Prep'!$A$7:$V$39,2)))</f>
        <v>HARRIS</v>
      </c>
      <c r="F55" s="67" t="str">
        <f>IF($D55="","",VLOOKUP($D55,'[1]Men Do Main Draw Prep'!$A$7:$V$39,3))</f>
        <v>Jemel</v>
      </c>
      <c r="G55" s="68"/>
      <c r="H55" s="67">
        <f>IF($D55="","",VLOOKUP($D55,'[1]Men Do Main Draw Prep'!$A$7:$V$39,4))</f>
        <v>0</v>
      </c>
      <c r="I55" s="45"/>
      <c r="J55" s="46"/>
      <c r="K55" s="47"/>
      <c r="L55" s="46"/>
      <c r="M55" s="70"/>
      <c r="N55" s="46"/>
      <c r="O55" s="47"/>
      <c r="P55" s="46"/>
      <c r="Q55" s="56"/>
      <c r="R55" s="49"/>
    </row>
    <row r="56" spans="1:18" s="50" customFormat="1" ht="9.6" customHeight="1">
      <c r="A56" s="52"/>
      <c r="B56" s="53"/>
      <c r="C56" s="53"/>
      <c r="D56" s="53"/>
      <c r="E56" s="67" t="str">
        <f>UPPER(IF($D55="","",VLOOKUP($D55,'[1]Men Do Main Draw Prep'!$A$7:$V$39,7)))</f>
        <v>PERSAD</v>
      </c>
      <c r="F56" s="67" t="str">
        <f>IF($D55="","",VLOOKUP($D55,'[1]Men Do Main Draw Prep'!$A$7:$V$39,8))</f>
        <v>Sanjay</v>
      </c>
      <c r="G56" s="68"/>
      <c r="H56" s="67">
        <f>IF($D55="","",VLOOKUP($D55,'[1]Men Do Main Draw Prep'!$A$7:$V$39,9))</f>
        <v>0</v>
      </c>
      <c r="I56" s="54"/>
      <c r="J56" s="55" t="str">
        <f>IF(I56="a",E55,IF(I56="b",E57,""))</f>
        <v/>
      </c>
      <c r="K56" s="47"/>
      <c r="L56" s="46"/>
      <c r="M56" s="70"/>
      <c r="N56" s="46"/>
      <c r="O56" s="47"/>
      <c r="P56" s="46"/>
      <c r="Q56" s="56"/>
      <c r="R56" s="49"/>
    </row>
    <row r="57" spans="1:18" s="50" customFormat="1" ht="9.6" customHeight="1">
      <c r="A57" s="52"/>
      <c r="B57" s="58"/>
      <c r="C57" s="58"/>
      <c r="D57" s="74"/>
      <c r="E57" s="59"/>
      <c r="F57" s="59"/>
      <c r="G57" s="37"/>
      <c r="H57" s="59"/>
      <c r="I57" s="60"/>
      <c r="J57" s="61" t="str">
        <f>UPPER(IF(OR(I58="a",I58="as"),E55,IF(OR(I58="b",I58="bs"),E59,)))</f>
        <v/>
      </c>
      <c r="K57" s="62"/>
      <c r="L57" s="46"/>
      <c r="M57" s="70"/>
      <c r="N57" s="46"/>
      <c r="O57" s="47"/>
      <c r="P57" s="46"/>
      <c r="Q57" s="56"/>
      <c r="R57" s="49"/>
    </row>
    <row r="58" spans="1:18" s="50" customFormat="1" ht="9.6" customHeight="1">
      <c r="A58" s="52"/>
      <c r="B58" s="58"/>
      <c r="C58" s="58"/>
      <c r="D58" s="74"/>
      <c r="E58" s="59"/>
      <c r="F58" s="59"/>
      <c r="G58" s="37"/>
      <c r="H58" s="63" t="s">
        <v>15</v>
      </c>
      <c r="I58" s="64"/>
      <c r="J58" s="65" t="str">
        <f>UPPER(IF(OR(I58="a",I58="as"),E56,IF(OR(I58="b",I58="bs"),E60,)))</f>
        <v/>
      </c>
      <c r="K58" s="66"/>
      <c r="L58" s="46"/>
      <c r="M58" s="70"/>
      <c r="N58" s="46"/>
      <c r="O58" s="47"/>
      <c r="P58" s="46"/>
      <c r="Q58" s="56"/>
      <c r="R58" s="49"/>
    </row>
    <row r="59" spans="1:18" s="50" customFormat="1" ht="9.6" customHeight="1">
      <c r="A59" s="52">
        <v>14</v>
      </c>
      <c r="B59" s="41" t="str">
        <f>IF($D59="","",VLOOKUP($D59,'[1]Men Do Main Draw Prep'!$A$7:$V$39,20))</f>
        <v>DA</v>
      </c>
      <c r="C59" s="41">
        <f>IF($D59="","",VLOOKUP($D59,'[1]Men Do Main Draw Prep'!$A$7:$V$39,21))</f>
        <v>0</v>
      </c>
      <c r="D59" s="42">
        <v>17</v>
      </c>
      <c r="E59" s="67" t="str">
        <f>UPPER(IF($D59="","",VLOOKUP($D59,'[1]Men Do Main Draw Prep'!$A$7:$V$39,2)))</f>
        <v>MITCHELL</v>
      </c>
      <c r="F59" s="67" t="str">
        <f>IF($D59="","",VLOOKUP($D59,'[1]Men Do Main Draw Prep'!$A$7:$V$39,3))</f>
        <v>Dwayne</v>
      </c>
      <c r="G59" s="68"/>
      <c r="H59" s="67">
        <f>IF($D59="","",VLOOKUP($D59,'[1]Men Do Main Draw Prep'!$A$7:$V$39,4))</f>
        <v>0</v>
      </c>
      <c r="I59" s="69"/>
      <c r="J59" s="46"/>
      <c r="K59" s="70"/>
      <c r="L59" s="71"/>
      <c r="M59" s="78"/>
      <c r="N59" s="46"/>
      <c r="O59" s="47"/>
      <c r="P59" s="46"/>
      <c r="Q59" s="56"/>
      <c r="R59" s="49"/>
    </row>
    <row r="60" spans="1:18" s="50" customFormat="1" ht="9.6" customHeight="1">
      <c r="A60" s="52"/>
      <c r="B60" s="53"/>
      <c r="C60" s="53"/>
      <c r="D60" s="53"/>
      <c r="E60" s="67" t="str">
        <f>UPPER(IF($D59="","",VLOOKUP($D59,'[1]Men Do Main Draw Prep'!$A$7:$V$39,7)))</f>
        <v>ROBINSON</v>
      </c>
      <c r="F60" s="67" t="str">
        <f>IF($D59="","",VLOOKUP($D59,'[1]Men Do Main Draw Prep'!$A$7:$V$39,8))</f>
        <v>Ronald</v>
      </c>
      <c r="G60" s="68"/>
      <c r="H60" s="67">
        <f>IF($D59="","",VLOOKUP($D59,'[1]Men Do Main Draw Prep'!$A$7:$V$39,9))</f>
        <v>0</v>
      </c>
      <c r="I60" s="54"/>
      <c r="J60" s="46"/>
      <c r="K60" s="70"/>
      <c r="L60" s="72"/>
      <c r="M60" s="79"/>
      <c r="N60" s="46"/>
      <c r="O60" s="47"/>
      <c r="P60" s="46"/>
      <c r="Q60" s="56"/>
      <c r="R60" s="49"/>
    </row>
    <row r="61" spans="1:18" s="50" customFormat="1" ht="9.6" customHeight="1">
      <c r="A61" s="52"/>
      <c r="B61" s="58"/>
      <c r="C61" s="58"/>
      <c r="D61" s="74"/>
      <c r="E61" s="59"/>
      <c r="F61" s="59"/>
      <c r="G61" s="37"/>
      <c r="H61" s="59"/>
      <c r="I61" s="75"/>
      <c r="J61" s="46"/>
      <c r="K61" s="60"/>
      <c r="L61" s="61" t="str">
        <f>UPPER(IF(OR(K62="a",K62="as"),J57,IF(OR(K62="b",K62="bs"),J65,)))</f>
        <v/>
      </c>
      <c r="M61" s="70"/>
      <c r="N61" s="46"/>
      <c r="O61" s="47"/>
      <c r="P61" s="46"/>
      <c r="Q61" s="56"/>
      <c r="R61" s="49"/>
    </row>
    <row r="62" spans="1:18" s="50" customFormat="1" ht="9.6" customHeight="1">
      <c r="A62" s="52"/>
      <c r="B62" s="58"/>
      <c r="C62" s="58"/>
      <c r="D62" s="74"/>
      <c r="E62" s="59"/>
      <c r="F62" s="59"/>
      <c r="G62" s="37"/>
      <c r="H62" s="59"/>
      <c r="I62" s="75"/>
      <c r="J62" s="63" t="s">
        <v>15</v>
      </c>
      <c r="K62" s="64"/>
      <c r="L62" s="65" t="str">
        <f>UPPER(IF(OR(K62="a",K62="as"),J58,IF(OR(K62="b",K62="bs"),J66,)))</f>
        <v/>
      </c>
      <c r="M62" s="54"/>
      <c r="N62" s="46"/>
      <c r="O62" s="47"/>
      <c r="P62" s="46"/>
      <c r="Q62" s="56"/>
      <c r="R62" s="49"/>
    </row>
    <row r="63" spans="1:18" s="50" customFormat="1" ht="9.6" customHeight="1">
      <c r="A63" s="76">
        <v>15</v>
      </c>
      <c r="B63" s="41">
        <f>IF($D63="","",VLOOKUP($D63,'[1]Men Do Main Draw Prep'!$A$7:$V$39,20))</f>
        <v>0</v>
      </c>
      <c r="C63" s="41">
        <f>IF($D63="","",VLOOKUP($D63,'[1]Men Do Main Draw Prep'!$A$7:$V$39,21))</f>
        <v>0</v>
      </c>
      <c r="D63" s="42">
        <v>22</v>
      </c>
      <c r="E63" s="67" t="str">
        <f>UPPER(IF($D63="","",VLOOKUP($D63,'[1]Men Do Main Draw Prep'!$A$7:$V$39,2)))</f>
        <v>BYE</v>
      </c>
      <c r="F63" s="67">
        <f>IF($D63="","",VLOOKUP($D63,'[1]Men Do Main Draw Prep'!$A$7:$V$39,3))</f>
        <v>0</v>
      </c>
      <c r="G63" s="68"/>
      <c r="H63" s="67">
        <f>IF($D63="","",VLOOKUP($D63,'[1]Men Do Main Draw Prep'!$A$7:$V$39,4))</f>
        <v>0</v>
      </c>
      <c r="I63" s="45"/>
      <c r="J63" s="46"/>
      <c r="K63" s="70"/>
      <c r="L63" s="46"/>
      <c r="M63" s="47"/>
      <c r="N63" s="83" t="s">
        <v>18</v>
      </c>
      <c r="O63" s="84"/>
      <c r="P63" s="83" t="s">
        <v>19</v>
      </c>
      <c r="Q63" s="84"/>
      <c r="R63" s="49"/>
    </row>
    <row r="64" spans="1:18" s="50" customFormat="1" ht="9.6" customHeight="1">
      <c r="A64" s="52"/>
      <c r="B64" s="53"/>
      <c r="C64" s="53"/>
      <c r="D64" s="53"/>
      <c r="E64" s="67" t="str">
        <f>UPPER(IF($D63="","",VLOOKUP($D63,'[1]Men Do Main Draw Prep'!$A$7:$V$39,7)))</f>
        <v>BYE</v>
      </c>
      <c r="F64" s="67">
        <f>IF($D63="","",VLOOKUP($D63,'[1]Men Do Main Draw Prep'!$A$7:$V$39,8))</f>
        <v>0</v>
      </c>
      <c r="G64" s="68"/>
      <c r="H64" s="67">
        <f>IF($D63="","",VLOOKUP($D63,'[1]Men Do Main Draw Prep'!$A$7:$V$39,9))</f>
        <v>0</v>
      </c>
      <c r="I64" s="54"/>
      <c r="J64" s="55" t="str">
        <f>IF(I64="a",E63,IF(I64="b",E65,""))</f>
        <v/>
      </c>
      <c r="K64" s="70"/>
      <c r="L64" s="46"/>
      <c r="M64" s="47"/>
      <c r="N64" s="85" t="str">
        <f>UPPER(IF(OR(O38="a",O38="as"),N21,IF(OR(O38="b",O38="bs"),N53,)))</f>
        <v/>
      </c>
      <c r="O64" s="86"/>
      <c r="P64" s="87"/>
      <c r="Q64" s="84"/>
      <c r="R64" s="49"/>
    </row>
    <row r="65" spans="1:18" s="50" customFormat="1" ht="9.6" customHeight="1">
      <c r="A65" s="52"/>
      <c r="B65" s="58"/>
      <c r="C65" s="58"/>
      <c r="D65" s="58"/>
      <c r="E65" s="88"/>
      <c r="F65" s="88"/>
      <c r="G65" s="89"/>
      <c r="H65" s="88"/>
      <c r="I65" s="60"/>
      <c r="J65" s="61" t="str">
        <f>UPPER(IF(OR(I66="a",I66="as"),E63,IF(OR(I66="b",I66="bs"),E67,)))</f>
        <v>BOYCE</v>
      </c>
      <c r="K65" s="78"/>
      <c r="L65" s="46"/>
      <c r="M65" s="47"/>
      <c r="N65" s="90" t="str">
        <f>UPPER(IF(OR(O38="a",O38="as"),N22,IF(OR(O38="b",O38="bs"),N54,)))</f>
        <v/>
      </c>
      <c r="O65" s="91"/>
      <c r="P65" s="87"/>
      <c r="Q65" s="84"/>
      <c r="R65" s="49"/>
    </row>
    <row r="66" spans="1:18" s="50" customFormat="1" ht="9.6" customHeight="1">
      <c r="A66" s="52"/>
      <c r="B66" s="58"/>
      <c r="C66" s="58"/>
      <c r="D66" s="58"/>
      <c r="E66" s="46"/>
      <c r="F66" s="46"/>
      <c r="G66" s="37"/>
      <c r="H66" s="63" t="s">
        <v>15</v>
      </c>
      <c r="I66" s="64" t="s">
        <v>17</v>
      </c>
      <c r="J66" s="65" t="str">
        <f>UPPER(IF(OR(I66="a",I66="as"),E64,IF(OR(I66="b",I66="bs"),E68,)))</f>
        <v>COOPER</v>
      </c>
      <c r="K66" s="54"/>
      <c r="L66" s="46"/>
      <c r="M66" s="47"/>
      <c r="N66" s="84"/>
      <c r="O66" s="92"/>
      <c r="P66" s="93" t="str">
        <f>UPPER(IF(OR(O67="a",O67="as"),N64,IF(OR(O67="b",O67="bs"),N68,)))</f>
        <v/>
      </c>
      <c r="Q66" s="94"/>
      <c r="R66" s="49"/>
    </row>
    <row r="67" spans="1:18" s="50" customFormat="1" ht="9.6" customHeight="1">
      <c r="A67" s="95">
        <v>16</v>
      </c>
      <c r="B67" s="41" t="str">
        <f>IF($D67="","",VLOOKUP($D67,'[1]Men Do Main Draw Prep'!$A$7:$V$39,20))</f>
        <v>DA</v>
      </c>
      <c r="C67" s="41">
        <f>IF($D67="","",VLOOKUP($D67,'[1]Men Do Main Draw Prep'!$A$7:$V$39,21))</f>
        <v>0</v>
      </c>
      <c r="D67" s="42">
        <v>6</v>
      </c>
      <c r="E67" s="43" t="str">
        <f>UPPER(IF($D67="","",VLOOKUP($D67,'[1]Men Do Main Draw Prep'!$A$7:$V$39,2)))</f>
        <v>BOYCE</v>
      </c>
      <c r="F67" s="43" t="str">
        <f>IF($D67="","",VLOOKUP($D67,'[1]Men Do Main Draw Prep'!$A$7:$V$39,3))</f>
        <v>Andy</v>
      </c>
      <c r="G67" s="44"/>
      <c r="H67" s="43">
        <f>IF($D67="","",VLOOKUP($D67,'[1]Men Do Main Draw Prep'!$A$7:$V$39,4))</f>
        <v>0</v>
      </c>
      <c r="I67" s="69"/>
      <c r="J67" s="46"/>
      <c r="K67" s="47"/>
      <c r="L67" s="71"/>
      <c r="M67" s="62"/>
      <c r="N67" s="96" t="s">
        <v>15</v>
      </c>
      <c r="O67" s="97"/>
      <c r="P67" s="90" t="str">
        <f>UPPER(IF(OR(O67="a",O67="as"),N65,IF(OR(O67="b",O67="bs"),N69,)))</f>
        <v/>
      </c>
      <c r="Q67" s="98"/>
      <c r="R67" s="49"/>
    </row>
    <row r="68" spans="1:18" s="50" customFormat="1" ht="9.6" customHeight="1">
      <c r="A68" s="52"/>
      <c r="B68" s="53"/>
      <c r="C68" s="53"/>
      <c r="D68" s="53"/>
      <c r="E68" s="43" t="str">
        <f>UPPER(IF($D67="","",VLOOKUP($D67,'[1]Men Do Main Draw Prep'!$A$7:$V$39,7)))</f>
        <v>COOPER</v>
      </c>
      <c r="F68" s="43" t="str">
        <f>IF($D67="","",VLOOKUP($D67,'[1]Men Do Main Draw Prep'!$A$7:$V$39,8))</f>
        <v>Michael</v>
      </c>
      <c r="G68" s="44"/>
      <c r="H68" s="43">
        <f>IF($D67="","",VLOOKUP($D67,'[1]Men Do Main Draw Prep'!$A$7:$V$39,9))</f>
        <v>0</v>
      </c>
      <c r="I68" s="54"/>
      <c r="J68" s="46"/>
      <c r="K68" s="47"/>
      <c r="L68" s="72"/>
      <c r="M68" s="73"/>
      <c r="N68" s="85" t="str">
        <f>UPPER(IF(OR(O113="a",O113="as"),N96,IF(OR(O113="b",O113="bs"),N128,)))</f>
        <v/>
      </c>
      <c r="O68" s="99"/>
      <c r="P68" s="87"/>
      <c r="Q68" s="84"/>
      <c r="R68" s="49"/>
    </row>
    <row r="69" spans="1:18" s="50" customFormat="1" ht="9.6" customHeight="1">
      <c r="A69" s="100"/>
      <c r="B69" s="101"/>
      <c r="C69" s="101"/>
      <c r="D69" s="102"/>
      <c r="E69" s="103"/>
      <c r="F69" s="103"/>
      <c r="G69" s="104"/>
      <c r="H69" s="103"/>
      <c r="I69" s="105"/>
      <c r="J69" s="106"/>
      <c r="K69" s="107"/>
      <c r="L69" s="106"/>
      <c r="M69" s="107"/>
      <c r="N69" s="90" t="str">
        <f>UPPER(IF(OR(O113="a",O113="as"),N97,IF(OR(O113="b",O113="bs"),N129,)))</f>
        <v/>
      </c>
      <c r="O69" s="108"/>
      <c r="P69" s="87"/>
      <c r="Q69" s="84"/>
      <c r="R69" s="49"/>
    </row>
    <row r="70" spans="1:18" s="115" customFormat="1" ht="6" customHeight="1">
      <c r="A70" s="100"/>
      <c r="B70" s="101"/>
      <c r="C70" s="101"/>
      <c r="D70" s="102"/>
      <c r="E70" s="103"/>
      <c r="F70" s="103"/>
      <c r="G70" s="109"/>
      <c r="H70" s="103"/>
      <c r="I70" s="105"/>
      <c r="J70" s="106"/>
      <c r="K70" s="107"/>
      <c r="L70" s="110"/>
      <c r="M70" s="111"/>
      <c r="N70" s="112"/>
      <c r="O70" s="113"/>
      <c r="P70" s="112"/>
      <c r="Q70" s="113"/>
      <c r="R70" s="114"/>
    </row>
    <row r="71" spans="1:18" s="127" customFormat="1" ht="10.5" customHeight="1">
      <c r="A71" s="116" t="s">
        <v>20</v>
      </c>
      <c r="B71" s="117"/>
      <c r="C71" s="118"/>
      <c r="D71" s="119" t="s">
        <v>21</v>
      </c>
      <c r="E71" s="120" t="s">
        <v>22</v>
      </c>
      <c r="F71" s="119" t="s">
        <v>21</v>
      </c>
      <c r="G71" s="120" t="s">
        <v>22</v>
      </c>
      <c r="H71" s="121"/>
      <c r="I71" s="120" t="s">
        <v>21</v>
      </c>
      <c r="J71" s="120" t="s">
        <v>23</v>
      </c>
      <c r="K71" s="122"/>
      <c r="L71" s="120" t="s">
        <v>24</v>
      </c>
      <c r="M71" s="123"/>
      <c r="N71" s="124" t="s">
        <v>25</v>
      </c>
      <c r="O71" s="124"/>
      <c r="P71" s="125" t="s">
        <v>26</v>
      </c>
      <c r="Q71" s="126"/>
    </row>
    <row r="72" spans="1:18" s="127" customFormat="1" ht="9" customHeight="1">
      <c r="A72" s="128" t="s">
        <v>27</v>
      </c>
      <c r="B72" s="129"/>
      <c r="C72" s="130"/>
      <c r="D72" s="131">
        <v>1</v>
      </c>
      <c r="E72" s="132" t="str">
        <f>IF(D72&gt;$Q$79,,UPPER(VLOOKUP(D72,'[1]Men Do Main Draw Prep'!$A$7:$R$23,2)))</f>
        <v>WILLIAMS</v>
      </c>
      <c r="F72" s="133">
        <v>5</v>
      </c>
      <c r="G72" s="132" t="str">
        <f>IF(F72&gt;$Q$79,,UPPER(VLOOKUP(F72,'[1]Men Do Main Draw Prep'!$A$7:$R$23,2)))</f>
        <v>CLEMENT</v>
      </c>
      <c r="H72" s="134"/>
      <c r="I72" s="135" t="s">
        <v>28</v>
      </c>
      <c r="J72" s="129"/>
      <c r="K72" s="136"/>
      <c r="L72" s="129"/>
      <c r="M72" s="137"/>
      <c r="N72" s="138" t="s">
        <v>29</v>
      </c>
      <c r="O72" s="139"/>
      <c r="P72" s="139"/>
      <c r="Q72" s="140"/>
    </row>
    <row r="73" spans="1:18" s="127" customFormat="1" ht="9" customHeight="1">
      <c r="A73" s="128" t="s">
        <v>30</v>
      </c>
      <c r="B73" s="129"/>
      <c r="C73" s="130"/>
      <c r="D73" s="131"/>
      <c r="E73" s="132" t="str">
        <f>IF(D72&gt;$Q$79,,UPPER(VLOOKUP(D72,'[1]Men Do Main Draw Prep'!$A$7:$R$23,7)))</f>
        <v>WILSON</v>
      </c>
      <c r="F73" s="133"/>
      <c r="G73" s="132" t="str">
        <f>IF(F72&gt;$Q$79,,UPPER(VLOOKUP(F72,'[1]Men Do Main Draw Prep'!$A$7:$R$23,7)))</f>
        <v>VALENTINE</v>
      </c>
      <c r="H73" s="134"/>
      <c r="I73" s="135"/>
      <c r="J73" s="129"/>
      <c r="K73" s="136"/>
      <c r="L73" s="129"/>
      <c r="M73" s="137"/>
      <c r="N73" s="141"/>
      <c r="O73" s="142"/>
      <c r="P73" s="141"/>
      <c r="Q73" s="143"/>
    </row>
    <row r="74" spans="1:18" s="127" customFormat="1" ht="9" customHeight="1">
      <c r="A74" s="144" t="s">
        <v>31</v>
      </c>
      <c r="B74" s="141"/>
      <c r="C74" s="145"/>
      <c r="D74" s="131">
        <v>2</v>
      </c>
      <c r="E74" s="132" t="str">
        <f>IF(D74&gt;$Q$79,,UPPER(VLOOKUP(D74,'[1]Men Do Main Draw Prep'!$A$7:$R$23,2)))</f>
        <v>DAY</v>
      </c>
      <c r="F74" s="133">
        <v>6</v>
      </c>
      <c r="G74" s="132" t="str">
        <f>IF(F74&gt;$Q$79,,UPPER(VLOOKUP(F74,'[1]Men Do Main Draw Prep'!$A$7:$R$23,2)))</f>
        <v>BOYCE</v>
      </c>
      <c r="H74" s="134"/>
      <c r="I74" s="135" t="s">
        <v>32</v>
      </c>
      <c r="J74" s="129"/>
      <c r="K74" s="136"/>
      <c r="L74" s="129"/>
      <c r="M74" s="137"/>
      <c r="N74" s="138" t="s">
        <v>33</v>
      </c>
      <c r="O74" s="139"/>
      <c r="P74" s="139"/>
      <c r="Q74" s="140"/>
    </row>
    <row r="75" spans="1:18" s="127" customFormat="1" ht="9" customHeight="1">
      <c r="A75" s="146"/>
      <c r="B75" s="147"/>
      <c r="C75" s="148"/>
      <c r="D75" s="131"/>
      <c r="E75" s="132" t="str">
        <f>IF(D74&gt;$Q$79,,UPPER(VLOOKUP(D74,'[1]Men Do Main Draw Prep'!$A$7:$R$23,7)))</f>
        <v>GOMEZ</v>
      </c>
      <c r="F75" s="133"/>
      <c r="G75" s="132" t="str">
        <f>IF(F74&gt;$Q$79,,UPPER(VLOOKUP(F74,'[1]Men Do Main Draw Prep'!$A$7:$R$23,7)))</f>
        <v>COOPER</v>
      </c>
      <c r="H75" s="134"/>
      <c r="I75" s="135"/>
      <c r="J75" s="129"/>
      <c r="K75" s="136"/>
      <c r="L75" s="129"/>
      <c r="M75" s="137"/>
      <c r="N75" s="129"/>
      <c r="O75" s="136"/>
      <c r="P75" s="129"/>
      <c r="Q75" s="137"/>
    </row>
    <row r="76" spans="1:18" s="127" customFormat="1" ht="9" customHeight="1">
      <c r="A76" s="149" t="s">
        <v>34</v>
      </c>
      <c r="B76" s="150"/>
      <c r="C76" s="151"/>
      <c r="D76" s="131">
        <v>3</v>
      </c>
      <c r="E76" s="132" t="str">
        <f>IF(D76&gt;$Q$79,,UPPER(VLOOKUP(D76,'[1]Men Do Main Draw Prep'!$A$7:$R$23,2)))</f>
        <v>GRAZETTE</v>
      </c>
      <c r="F76" s="133">
        <v>7</v>
      </c>
      <c r="G76" s="132" t="str">
        <f>IF(F76&gt;$Q$79,,UPPER(VLOOKUP(F76,'[1]Men Do Main Draw Prep'!$A$7:$R$23,2)))</f>
        <v>CHUNG</v>
      </c>
      <c r="H76" s="134"/>
      <c r="I76" s="135" t="s">
        <v>35</v>
      </c>
      <c r="J76" s="129"/>
      <c r="K76" s="136"/>
      <c r="L76" s="129"/>
      <c r="M76" s="137"/>
      <c r="N76" s="141"/>
      <c r="O76" s="142"/>
      <c r="P76" s="141"/>
      <c r="Q76" s="143"/>
    </row>
    <row r="77" spans="1:18" s="127" customFormat="1" ht="9" customHeight="1">
      <c r="A77" s="128" t="s">
        <v>27</v>
      </c>
      <c r="B77" s="129"/>
      <c r="C77" s="130"/>
      <c r="D77" s="131"/>
      <c r="E77" s="132" t="str">
        <f>IF(D76&gt;$Q$79,,UPPER(VLOOKUP(D76,'[1]Men Do Main Draw Prep'!$A$7:$R$23,7)))</f>
        <v>SMITH</v>
      </c>
      <c r="F77" s="133"/>
      <c r="G77" s="132" t="str">
        <f>IF(F76&gt;$Q$79,,UPPER(VLOOKUP(F76,'[1]Men Do Main Draw Prep'!$A$7:$R$23,7)))</f>
        <v>DANCLAR</v>
      </c>
      <c r="H77" s="134"/>
      <c r="I77" s="135"/>
      <c r="J77" s="129"/>
      <c r="K77" s="136"/>
      <c r="L77" s="129"/>
      <c r="M77" s="137"/>
      <c r="N77" s="138" t="s">
        <v>36</v>
      </c>
      <c r="O77" s="139"/>
      <c r="P77" s="139"/>
      <c r="Q77" s="140"/>
    </row>
    <row r="78" spans="1:18" s="127" customFormat="1" ht="9" customHeight="1">
      <c r="A78" s="128" t="s">
        <v>37</v>
      </c>
      <c r="B78" s="129"/>
      <c r="C78" s="152"/>
      <c r="D78" s="131">
        <v>4</v>
      </c>
      <c r="E78" s="132" t="str">
        <f>IF(D78&gt;$Q$79,,UPPER(VLOOKUP(D78,'[1]Men Do Main Draw Prep'!$A$7:$R$23,2)))</f>
        <v>DUKE</v>
      </c>
      <c r="F78" s="133">
        <v>8</v>
      </c>
      <c r="G78" s="132" t="str">
        <f>IF(F78&gt;$Q$79,,UPPER(VLOOKUP(F78,'[1]Men Do Main Draw Prep'!$A$7:$R$23,2)))</f>
        <v>AUGUSTE</v>
      </c>
      <c r="H78" s="134"/>
      <c r="I78" s="135" t="s">
        <v>38</v>
      </c>
      <c r="J78" s="129"/>
      <c r="K78" s="136"/>
      <c r="L78" s="129"/>
      <c r="M78" s="137"/>
      <c r="N78" s="129"/>
      <c r="O78" s="136"/>
      <c r="P78" s="129"/>
      <c r="Q78" s="137"/>
    </row>
    <row r="79" spans="1:18" s="127" customFormat="1" ht="9" customHeight="1">
      <c r="A79" s="144" t="s">
        <v>39</v>
      </c>
      <c r="B79" s="141"/>
      <c r="C79" s="153"/>
      <c r="D79" s="154"/>
      <c r="E79" s="155" t="str">
        <f>IF(D78&gt;$Q$79,,UPPER(VLOOKUP(D78,'[1]Men Do Main Draw Prep'!$A$7:$R$23,7)))</f>
        <v>LEWIS</v>
      </c>
      <c r="F79" s="156"/>
      <c r="G79" s="155" t="str">
        <f>IF(F78&gt;$Q$79,,UPPER(VLOOKUP(F78,'[1]Men Do Main Draw Prep'!$A$7:$R$23,7)))</f>
        <v>MOHAMMED</v>
      </c>
      <c r="H79" s="157"/>
      <c r="I79" s="158"/>
      <c r="J79" s="141"/>
      <c r="K79" s="142"/>
      <c r="L79" s="141"/>
      <c r="M79" s="143"/>
      <c r="N79" s="141" t="str">
        <f>Q4</f>
        <v>Chester Dalrymple</v>
      </c>
      <c r="O79" s="142"/>
      <c r="P79" s="141"/>
      <c r="Q79" s="159">
        <f>'[1]Men Do Main Draw Prep'!$V$5</f>
        <v>8</v>
      </c>
    </row>
    <row r="80" spans="1:18" s="18" customFormat="1" ht="9">
      <c r="A80" s="29"/>
      <c r="B80" s="30" t="s">
        <v>5</v>
      </c>
      <c r="C80" s="30" t="str">
        <f>IF(OR(F78="Week 3",F78="Masters"),"CP","Rank")</f>
        <v>Rank</v>
      </c>
      <c r="D80" s="30" t="s">
        <v>6</v>
      </c>
      <c r="E80" s="31" t="s">
        <v>7</v>
      </c>
      <c r="F80" s="31" t="s">
        <v>8</v>
      </c>
      <c r="G80" s="31"/>
      <c r="H80" s="31" t="s">
        <v>9</v>
      </c>
      <c r="I80" s="31"/>
      <c r="J80" s="30" t="s">
        <v>10</v>
      </c>
      <c r="K80" s="32"/>
      <c r="L80" s="30" t="s">
        <v>11</v>
      </c>
      <c r="M80" s="32"/>
      <c r="N80" s="30" t="s">
        <v>12</v>
      </c>
      <c r="O80" s="32"/>
      <c r="P80" s="30" t="s">
        <v>13</v>
      </c>
      <c r="Q80" s="33"/>
    </row>
    <row r="81" spans="1:20" s="18" customFormat="1" ht="3.75" customHeight="1" thickBot="1">
      <c r="A81" s="34"/>
      <c r="B81" s="35"/>
      <c r="C81" s="35"/>
      <c r="D81" s="35"/>
      <c r="E81" s="36"/>
      <c r="F81" s="36"/>
      <c r="G81" s="37"/>
      <c r="H81" s="36"/>
      <c r="I81" s="38"/>
      <c r="J81" s="35"/>
      <c r="K81" s="38"/>
      <c r="L81" s="35"/>
      <c r="M81" s="38"/>
      <c r="N81" s="35"/>
      <c r="O81" s="38"/>
      <c r="P81" s="35"/>
      <c r="Q81" s="39"/>
    </row>
    <row r="82" spans="1:20" s="50" customFormat="1" ht="10.5" customHeight="1">
      <c r="A82" s="40">
        <v>17</v>
      </c>
      <c r="B82" s="41" t="str">
        <f>IF($D82="","",VLOOKUP($D82,'[1]Men Do Main Draw Prep'!$A$7:$V$39,20))</f>
        <v>DA</v>
      </c>
      <c r="C82" s="41">
        <f>IF($D82="","",VLOOKUP($D82,'[1]Men Do Main Draw Prep'!$A$7:$V$39,21))</f>
        <v>0</v>
      </c>
      <c r="D82" s="42">
        <v>8</v>
      </c>
      <c r="E82" s="43" t="str">
        <f>UPPER(IF($D82="","",VLOOKUP($D82,'[1]Men Do Main Draw Prep'!$A$7:$V$39,2)))</f>
        <v>AUGUSTE</v>
      </c>
      <c r="F82" s="43" t="str">
        <f>IF($D82="","",VLOOKUP($D82,'[1]Men Do Main Draw Prep'!$A$7:$V$39,3))</f>
        <v>Collin</v>
      </c>
      <c r="G82" s="44"/>
      <c r="H82" s="43">
        <f>IF($D82="","",VLOOKUP($D82,'[1]Men Do Main Draw Prep'!$A$7:$V$39,4))</f>
        <v>0</v>
      </c>
      <c r="I82" s="45"/>
      <c r="J82" s="46"/>
      <c r="K82" s="47"/>
      <c r="L82" s="46"/>
      <c r="M82" s="47"/>
      <c r="N82" s="46"/>
      <c r="O82" s="47"/>
      <c r="P82" s="46"/>
      <c r="Q82" s="48" t="s">
        <v>40</v>
      </c>
      <c r="R82" s="49"/>
      <c r="T82" s="51">
        <f>'[1]SetUp Officials'!P60</f>
        <v>0</v>
      </c>
    </row>
    <row r="83" spans="1:20" s="50" customFormat="1" ht="9.6" customHeight="1">
      <c r="A83" s="52"/>
      <c r="B83" s="53"/>
      <c r="C83" s="53"/>
      <c r="D83" s="53"/>
      <c r="E83" s="43" t="str">
        <f>UPPER(IF($D82="","",VLOOKUP($D82,'[1]Men Do Main Draw Prep'!$A$7:$V$39,7)))</f>
        <v>MOHAMMED</v>
      </c>
      <c r="F83" s="43" t="str">
        <f>IF($D82="","",VLOOKUP($D82,'[1]Men Do Main Draw Prep'!$A$7:$V$39,8))</f>
        <v>Nabeel</v>
      </c>
      <c r="G83" s="44"/>
      <c r="H83" s="43">
        <f>IF($D82="","",VLOOKUP($D82,'[1]Men Do Main Draw Prep'!$A$7:$V$39,9))</f>
        <v>0</v>
      </c>
      <c r="I83" s="54"/>
      <c r="J83" s="55" t="str">
        <f>IF(I83="a",E82,IF(I83="b",E84,""))</f>
        <v/>
      </c>
      <c r="K83" s="47"/>
      <c r="L83" s="46"/>
      <c r="M83" s="47"/>
      <c r="N83" s="46"/>
      <c r="O83" s="47"/>
      <c r="P83" s="46"/>
      <c r="Q83" s="56"/>
      <c r="R83" s="49"/>
      <c r="T83" s="57">
        <f>'[1]SetUp Officials'!P61</f>
        <v>0</v>
      </c>
    </row>
    <row r="84" spans="1:20" s="50" customFormat="1" ht="9.6" customHeight="1">
      <c r="A84" s="52"/>
      <c r="B84" s="58"/>
      <c r="C84" s="58"/>
      <c r="D84" s="58"/>
      <c r="E84" s="59"/>
      <c r="F84" s="59"/>
      <c r="G84" s="37"/>
      <c r="H84" s="59"/>
      <c r="I84" s="60"/>
      <c r="J84" s="61" t="str">
        <f>UPPER(IF(OR(I85="a",I85="as"),E82,IF(OR(I85="b",I85="bs"),E86,)))</f>
        <v>AUGUSTE</v>
      </c>
      <c r="K84" s="62"/>
      <c r="L84" s="46"/>
      <c r="M84" s="47"/>
      <c r="N84" s="46"/>
      <c r="O84" s="47"/>
      <c r="P84" s="46"/>
      <c r="Q84" s="56"/>
      <c r="R84" s="49"/>
      <c r="T84" s="57">
        <f>'[1]SetUp Officials'!P62</f>
        <v>0</v>
      </c>
    </row>
    <row r="85" spans="1:20" s="50" customFormat="1" ht="9.6" customHeight="1">
      <c r="A85" s="52"/>
      <c r="B85" s="58"/>
      <c r="C85" s="58"/>
      <c r="D85" s="58"/>
      <c r="E85" s="59"/>
      <c r="F85" s="59"/>
      <c r="G85" s="37"/>
      <c r="H85" s="63" t="s">
        <v>15</v>
      </c>
      <c r="I85" s="64" t="s">
        <v>16</v>
      </c>
      <c r="J85" s="65" t="str">
        <f>UPPER(IF(OR(I85="a",I85="as"),E83,IF(OR(I85="b",I85="bs"),E87,)))</f>
        <v>MOHAMMED</v>
      </c>
      <c r="K85" s="66"/>
      <c r="L85" s="46"/>
      <c r="M85" s="47"/>
      <c r="N85" s="46"/>
      <c r="O85" s="47"/>
      <c r="P85" s="46"/>
      <c r="Q85" s="56"/>
      <c r="R85" s="49"/>
      <c r="T85" s="57">
        <f>'[1]SetUp Officials'!P63</f>
        <v>0</v>
      </c>
    </row>
    <row r="86" spans="1:20" s="50" customFormat="1" ht="9.6" customHeight="1">
      <c r="A86" s="52">
        <v>18</v>
      </c>
      <c r="B86" s="41">
        <f>IF($D86="","",VLOOKUP($D86,'[1]Men Do Main Draw Prep'!$A$7:$V$39,20))</f>
        <v>0</v>
      </c>
      <c r="C86" s="41">
        <f>IF($D86="","",VLOOKUP($D86,'[1]Men Do Main Draw Prep'!$A$7:$V$39,21))</f>
        <v>0</v>
      </c>
      <c r="D86" s="42">
        <v>22</v>
      </c>
      <c r="E86" s="67" t="str">
        <f>UPPER(IF($D86="","",VLOOKUP($D86,'[1]Men Do Main Draw Prep'!$A$7:$V$39,2)))</f>
        <v>BYE</v>
      </c>
      <c r="F86" s="67">
        <f>IF($D86="","",VLOOKUP($D86,'[1]Men Do Main Draw Prep'!$A$7:$V$39,3))</f>
        <v>0</v>
      </c>
      <c r="G86" s="68"/>
      <c r="H86" s="67">
        <f>IF($D86="","",VLOOKUP($D86,'[1]Men Do Main Draw Prep'!$A$7:$V$39,4))</f>
        <v>0</v>
      </c>
      <c r="I86" s="69"/>
      <c r="J86" s="46"/>
      <c r="K86" s="70"/>
      <c r="L86" s="71"/>
      <c r="M86" s="62"/>
      <c r="N86" s="46"/>
      <c r="O86" s="47"/>
      <c r="P86" s="46"/>
      <c r="Q86" s="56"/>
      <c r="R86" s="49"/>
      <c r="T86" s="57">
        <f>'[1]SetUp Officials'!P64</f>
        <v>0</v>
      </c>
    </row>
    <row r="87" spans="1:20" s="50" customFormat="1" ht="9.6" customHeight="1">
      <c r="A87" s="52"/>
      <c r="B87" s="53"/>
      <c r="C87" s="53"/>
      <c r="D87" s="53"/>
      <c r="E87" s="67" t="str">
        <f>UPPER(IF($D86="","",VLOOKUP($D86,'[1]Men Do Main Draw Prep'!$A$7:$V$39,7)))</f>
        <v>BYE</v>
      </c>
      <c r="F87" s="67">
        <f>IF($D86="","",VLOOKUP($D86,'[1]Men Do Main Draw Prep'!$A$7:$V$39,8))</f>
        <v>0</v>
      </c>
      <c r="G87" s="68"/>
      <c r="H87" s="67">
        <f>IF($D86="","",VLOOKUP($D86,'[1]Men Do Main Draw Prep'!$A$7:$V$39,9))</f>
        <v>0</v>
      </c>
      <c r="I87" s="54"/>
      <c r="J87" s="46"/>
      <c r="K87" s="70"/>
      <c r="L87" s="72"/>
      <c r="M87" s="73"/>
      <c r="N87" s="46"/>
      <c r="O87" s="47"/>
      <c r="P87" s="46"/>
      <c r="Q87" s="56"/>
      <c r="R87" s="49"/>
      <c r="T87" s="57">
        <f>'[1]SetUp Officials'!P65</f>
        <v>0</v>
      </c>
    </row>
    <row r="88" spans="1:20" s="50" customFormat="1" ht="9.6" customHeight="1">
      <c r="A88" s="52"/>
      <c r="B88" s="58"/>
      <c r="C88" s="58"/>
      <c r="D88" s="74"/>
      <c r="E88" s="59"/>
      <c r="F88" s="59"/>
      <c r="G88" s="37"/>
      <c r="H88" s="59"/>
      <c r="I88" s="75"/>
      <c r="J88" s="46"/>
      <c r="K88" s="60"/>
      <c r="L88" s="61" t="str">
        <f>UPPER(IF(OR(K89="a",K89="as"),J84,IF(OR(K89="b",K89="bs"),J92,)))</f>
        <v/>
      </c>
      <c r="M88" s="47"/>
      <c r="N88" s="46"/>
      <c r="O88" s="47"/>
      <c r="P88" s="46"/>
      <c r="Q88" s="56"/>
      <c r="R88" s="49"/>
      <c r="T88" s="57">
        <f>'[1]SetUp Officials'!P66</f>
        <v>0</v>
      </c>
    </row>
    <row r="89" spans="1:20" s="50" customFormat="1" ht="9.6" customHeight="1">
      <c r="A89" s="52"/>
      <c r="B89" s="58"/>
      <c r="C89" s="58"/>
      <c r="D89" s="74"/>
      <c r="E89" s="59"/>
      <c r="F89" s="59"/>
      <c r="G89" s="37"/>
      <c r="H89" s="59"/>
      <c r="I89" s="75"/>
      <c r="J89" s="63" t="s">
        <v>15</v>
      </c>
      <c r="K89" s="64"/>
      <c r="L89" s="65" t="str">
        <f>UPPER(IF(OR(K89="a",K89="as"),J85,IF(OR(K89="b",K89="bs"),J93,)))</f>
        <v/>
      </c>
      <c r="M89" s="66"/>
      <c r="N89" s="46"/>
      <c r="O89" s="47"/>
      <c r="P89" s="46"/>
      <c r="Q89" s="56"/>
      <c r="R89" s="49"/>
      <c r="T89" s="57">
        <f>'[1]SetUp Officials'!P67</f>
        <v>0</v>
      </c>
    </row>
    <row r="90" spans="1:20" s="50" customFormat="1" ht="9.6" customHeight="1">
      <c r="A90" s="76">
        <v>19</v>
      </c>
      <c r="B90" s="41" t="str">
        <f>IF($D90="","",VLOOKUP($D90,'[1]Men Do Main Draw Prep'!$A$7:$V$39,20))</f>
        <v>DA</v>
      </c>
      <c r="C90" s="41">
        <f>IF($D90="","",VLOOKUP($D90,'[1]Men Do Main Draw Prep'!$A$7:$V$39,21))</f>
        <v>0</v>
      </c>
      <c r="D90" s="42">
        <v>14</v>
      </c>
      <c r="E90" s="67" t="str">
        <f>UPPER(IF($D90="","",VLOOKUP($D90,'[1]Men Do Main Draw Prep'!$A$7:$V$39,2)))</f>
        <v>HACKSHAW</v>
      </c>
      <c r="F90" s="67" t="str">
        <f>IF($D90="","",VLOOKUP($D90,'[1]Men Do Main Draw Prep'!$A$7:$V$39,3))</f>
        <v>Ross</v>
      </c>
      <c r="G90" s="68"/>
      <c r="H90" s="67">
        <f>IF($D90="","",VLOOKUP($D90,'[1]Men Do Main Draw Prep'!$A$7:$V$39,4))</f>
        <v>0</v>
      </c>
      <c r="I90" s="45"/>
      <c r="J90" s="46"/>
      <c r="K90" s="70"/>
      <c r="L90" s="46"/>
      <c r="M90" s="70"/>
      <c r="N90" s="71"/>
      <c r="O90" s="47"/>
      <c r="P90" s="46"/>
      <c r="Q90" s="56"/>
      <c r="R90" s="49"/>
      <c r="T90" s="57">
        <f>'[1]SetUp Officials'!P68</f>
        <v>0</v>
      </c>
    </row>
    <row r="91" spans="1:20" s="50" customFormat="1" ht="9.6" customHeight="1" thickBot="1">
      <c r="A91" s="52"/>
      <c r="B91" s="53"/>
      <c r="C91" s="53"/>
      <c r="D91" s="53"/>
      <c r="E91" s="67" t="str">
        <f>UPPER(IF($D90="","",VLOOKUP($D90,'[1]Men Do Main Draw Prep'!$A$7:$V$39,7)))</f>
        <v>LEWIS</v>
      </c>
      <c r="F91" s="67" t="str">
        <f>IF($D90="","",VLOOKUP($D90,'[1]Men Do Main Draw Prep'!$A$7:$V$39,8))</f>
        <v>Brandon</v>
      </c>
      <c r="G91" s="68"/>
      <c r="H91" s="67">
        <f>IF($D90="","",VLOOKUP($D90,'[1]Men Do Main Draw Prep'!$A$7:$V$39,9))</f>
        <v>0</v>
      </c>
      <c r="I91" s="54"/>
      <c r="J91" s="55" t="str">
        <f>IF(I91="a",E90,IF(I91="b",E92,""))</f>
        <v/>
      </c>
      <c r="K91" s="70"/>
      <c r="L91" s="46"/>
      <c r="M91" s="70"/>
      <c r="N91" s="46"/>
      <c r="O91" s="47"/>
      <c r="P91" s="46"/>
      <c r="Q91" s="56"/>
      <c r="R91" s="49"/>
      <c r="T91" s="77">
        <f>'[1]SetUp Officials'!P69</f>
        <v>0</v>
      </c>
    </row>
    <row r="92" spans="1:20" s="50" customFormat="1" ht="9.6" customHeight="1">
      <c r="A92" s="52"/>
      <c r="B92" s="58"/>
      <c r="C92" s="58"/>
      <c r="D92" s="74"/>
      <c r="E92" s="59"/>
      <c r="F92" s="59"/>
      <c r="G92" s="37"/>
      <c r="H92" s="59"/>
      <c r="I92" s="60"/>
      <c r="J92" s="61" t="str">
        <f>UPPER(IF(OR(I93="a",I93="as"),E90,IF(OR(I93="b",I93="bs"),E94,)))</f>
        <v/>
      </c>
      <c r="K92" s="78"/>
      <c r="L92" s="46"/>
      <c r="M92" s="70"/>
      <c r="N92" s="46"/>
      <c r="O92" s="47"/>
      <c r="P92" s="46"/>
      <c r="Q92" s="56"/>
      <c r="R92" s="49"/>
    </row>
    <row r="93" spans="1:20" s="50" customFormat="1" ht="9.6" customHeight="1">
      <c r="A93" s="52"/>
      <c r="B93" s="58"/>
      <c r="C93" s="58"/>
      <c r="D93" s="74"/>
      <c r="E93" s="59"/>
      <c r="F93" s="59"/>
      <c r="G93" s="37"/>
      <c r="H93" s="63" t="s">
        <v>15</v>
      </c>
      <c r="I93" s="64"/>
      <c r="J93" s="65" t="str">
        <f>UPPER(IF(OR(I93="a",I93="as"),E91,IF(OR(I93="b",I93="bs"),E95,)))</f>
        <v/>
      </c>
      <c r="K93" s="54"/>
      <c r="L93" s="46"/>
      <c r="M93" s="70"/>
      <c r="N93" s="46"/>
      <c r="O93" s="47"/>
      <c r="P93" s="46"/>
      <c r="Q93" s="56"/>
      <c r="R93" s="49"/>
    </row>
    <row r="94" spans="1:20" s="50" customFormat="1" ht="9.6" customHeight="1">
      <c r="A94" s="52">
        <v>20</v>
      </c>
      <c r="B94" s="41" t="str">
        <f>IF($D94="","",VLOOKUP($D94,'[1]Men Do Main Draw Prep'!$A$7:$V$39,20))</f>
        <v>DA</v>
      </c>
      <c r="C94" s="41">
        <f>IF($D94="","",VLOOKUP($D94,'[1]Men Do Main Draw Prep'!$A$7:$V$39,21))</f>
        <v>0</v>
      </c>
      <c r="D94" s="42">
        <v>10</v>
      </c>
      <c r="E94" s="67" t="str">
        <f>UPPER(IF($D94="","",VLOOKUP($D94,'[1]Men Do Main Draw Prep'!$A$7:$V$39,2)))</f>
        <v xml:space="preserve">CHIN </v>
      </c>
      <c r="F94" s="67" t="str">
        <f>IF($D94="","",VLOOKUP($D94,'[1]Men Do Main Draw Prep'!$A$7:$V$39,3))</f>
        <v>Liu</v>
      </c>
      <c r="G94" s="68"/>
      <c r="H94" s="67">
        <f>IF($D94="","",VLOOKUP($D94,'[1]Men Do Main Draw Prep'!$A$7:$V$39,4))</f>
        <v>0</v>
      </c>
      <c r="I94" s="69"/>
      <c r="J94" s="46"/>
      <c r="K94" s="47"/>
      <c r="L94" s="71"/>
      <c r="M94" s="78"/>
      <c r="N94" s="46"/>
      <c r="O94" s="47"/>
      <c r="P94" s="46"/>
      <c r="Q94" s="56"/>
      <c r="R94" s="49"/>
    </row>
    <row r="95" spans="1:20" s="50" customFormat="1" ht="9.6" customHeight="1">
      <c r="A95" s="52"/>
      <c r="B95" s="53"/>
      <c r="C95" s="53"/>
      <c r="D95" s="53"/>
      <c r="E95" s="67" t="str">
        <f>UPPER(IF($D94="","",VLOOKUP($D94,'[1]Men Do Main Draw Prep'!$A$7:$V$39,7)))</f>
        <v>ELATTWY</v>
      </c>
      <c r="F95" s="67" t="str">
        <f>IF($D94="","",VLOOKUP($D94,'[1]Men Do Main Draw Prep'!$A$7:$V$39,8))</f>
        <v>Samir</v>
      </c>
      <c r="G95" s="68"/>
      <c r="H95" s="67">
        <f>IF($D94="","",VLOOKUP($D94,'[1]Men Do Main Draw Prep'!$A$7:$V$39,9))</f>
        <v>0</v>
      </c>
      <c r="I95" s="54"/>
      <c r="J95" s="46"/>
      <c r="K95" s="47"/>
      <c r="L95" s="72"/>
      <c r="M95" s="79"/>
      <c r="N95" s="46"/>
      <c r="O95" s="47"/>
      <c r="P95" s="46"/>
      <c r="Q95" s="56"/>
      <c r="R95" s="49"/>
    </row>
    <row r="96" spans="1:20" s="50" customFormat="1" ht="9.6" customHeight="1">
      <c r="A96" s="52"/>
      <c r="B96" s="58"/>
      <c r="C96" s="58"/>
      <c r="D96" s="58"/>
      <c r="E96" s="59"/>
      <c r="F96" s="59"/>
      <c r="G96" s="37"/>
      <c r="H96" s="59"/>
      <c r="I96" s="75"/>
      <c r="J96" s="46"/>
      <c r="K96" s="47"/>
      <c r="L96" s="46"/>
      <c r="M96" s="60"/>
      <c r="N96" s="61" t="str">
        <f>UPPER(IF(OR(M97="a",M97="as"),L88,IF(OR(M97="b",M97="bs"),L104,)))</f>
        <v/>
      </c>
      <c r="O96" s="47"/>
      <c r="P96" s="46"/>
      <c r="Q96" s="56"/>
      <c r="R96" s="49"/>
    </row>
    <row r="97" spans="1:18" s="50" customFormat="1" ht="9.6" customHeight="1">
      <c r="A97" s="52"/>
      <c r="B97" s="58"/>
      <c r="C97" s="58"/>
      <c r="D97" s="58"/>
      <c r="E97" s="59"/>
      <c r="F97" s="59"/>
      <c r="G97" s="37"/>
      <c r="H97" s="59"/>
      <c r="I97" s="75"/>
      <c r="J97" s="46"/>
      <c r="K97" s="47"/>
      <c r="L97" s="63" t="s">
        <v>15</v>
      </c>
      <c r="M97" s="64"/>
      <c r="N97" s="65" t="str">
        <f>UPPER(IF(OR(M97="a",M97="as"),L89,IF(OR(M97="b",M97="bs"),L105,)))</f>
        <v/>
      </c>
      <c r="O97" s="66"/>
      <c r="P97" s="46"/>
      <c r="Q97" s="56"/>
      <c r="R97" s="49"/>
    </row>
    <row r="98" spans="1:18" s="50" customFormat="1" ht="9.6" customHeight="1">
      <c r="A98" s="52">
        <v>21</v>
      </c>
      <c r="B98" s="41" t="str">
        <f>IF($D98="","",VLOOKUP($D98,'[1]Men Do Main Draw Prep'!$A$7:$V$39,20))</f>
        <v>DA</v>
      </c>
      <c r="C98" s="41">
        <f>IF($D98="","",VLOOKUP($D98,'[1]Men Do Main Draw Prep'!$A$7:$V$39,21))</f>
        <v>0</v>
      </c>
      <c r="D98" s="42">
        <v>11</v>
      </c>
      <c r="E98" s="67" t="str">
        <f>UPPER(IF($D98="","",VLOOKUP($D98,'[1]Men Do Main Draw Prep'!$A$7:$V$39,2)))</f>
        <v>DAVIDSON</v>
      </c>
      <c r="F98" s="67" t="str">
        <f>IF($D98="","",VLOOKUP($D98,'[1]Men Do Main Draw Prep'!$A$7:$V$39,3))</f>
        <v>Jabari</v>
      </c>
      <c r="G98" s="68"/>
      <c r="H98" s="43">
        <f>IF($D98="","",VLOOKUP($D98,'[1]Men Do Main Draw Prep'!$A$7:$V$39,4))</f>
        <v>0</v>
      </c>
      <c r="I98" s="45"/>
      <c r="J98" s="46"/>
      <c r="K98" s="47"/>
      <c r="L98" s="46"/>
      <c r="M98" s="70"/>
      <c r="N98" s="46"/>
      <c r="O98" s="70"/>
      <c r="P98" s="46"/>
      <c r="Q98" s="56"/>
      <c r="R98" s="49"/>
    </row>
    <row r="99" spans="1:18" s="50" customFormat="1" ht="9.6" customHeight="1">
      <c r="A99" s="52"/>
      <c r="B99" s="53"/>
      <c r="C99" s="53"/>
      <c r="D99" s="53"/>
      <c r="E99" s="67" t="str">
        <f>UPPER(IF($D98="","",VLOOKUP($D98,'[1]Men Do Main Draw Prep'!$A$7:$V$39,7)))</f>
        <v>SANCHEZ</v>
      </c>
      <c r="F99" s="67" t="str">
        <f>IF($D98="","",VLOOKUP($D98,'[1]Men Do Main Draw Prep'!$A$7:$V$39,8))</f>
        <v>Che</v>
      </c>
      <c r="G99" s="68"/>
      <c r="H99" s="43">
        <f>IF($D98="","",VLOOKUP($D98,'[1]Men Do Main Draw Prep'!$A$7:$V$39,9))</f>
        <v>0</v>
      </c>
      <c r="I99" s="54"/>
      <c r="J99" s="55" t="str">
        <f>IF(I99="a",E98,IF(I99="b",E100,""))</f>
        <v/>
      </c>
      <c r="K99" s="47"/>
      <c r="L99" s="46"/>
      <c r="M99" s="70"/>
      <c r="N99" s="46"/>
      <c r="O99" s="70"/>
      <c r="P99" s="46"/>
      <c r="Q99" s="56"/>
      <c r="R99" s="49"/>
    </row>
    <row r="100" spans="1:18" s="50" customFormat="1" ht="9.6" customHeight="1">
      <c r="A100" s="52"/>
      <c r="B100" s="58"/>
      <c r="C100" s="58"/>
      <c r="D100" s="58"/>
      <c r="E100" s="59"/>
      <c r="F100" s="59"/>
      <c r="G100" s="37"/>
      <c r="H100" s="59"/>
      <c r="I100" s="60"/>
      <c r="J100" s="61" t="str">
        <f>UPPER(IF(OR(I101="a",I101="as"),E98,IF(OR(I101="b",I101="bs"),E102,)))</f>
        <v>DAVIDSON</v>
      </c>
      <c r="K100" s="62"/>
      <c r="L100" s="46"/>
      <c r="M100" s="70"/>
      <c r="N100" s="46"/>
      <c r="O100" s="70"/>
      <c r="P100" s="46"/>
      <c r="Q100" s="56"/>
      <c r="R100" s="49"/>
    </row>
    <row r="101" spans="1:18" s="50" customFormat="1" ht="9.6" customHeight="1">
      <c r="A101" s="52"/>
      <c r="B101" s="58"/>
      <c r="C101" s="58"/>
      <c r="D101" s="58"/>
      <c r="E101" s="59"/>
      <c r="F101" s="59"/>
      <c r="G101" s="37"/>
      <c r="H101" s="63" t="s">
        <v>15</v>
      </c>
      <c r="I101" s="64" t="s">
        <v>41</v>
      </c>
      <c r="J101" s="65" t="str">
        <f>UPPER(IF(OR(I101="a",I101="as"),E99,IF(OR(I101="b",I101="bs"),E103,)))</f>
        <v>SANCHEZ</v>
      </c>
      <c r="K101" s="66"/>
      <c r="L101" s="46"/>
      <c r="M101" s="70"/>
      <c r="N101" s="46"/>
      <c r="O101" s="70"/>
      <c r="P101" s="46"/>
      <c r="Q101" s="56"/>
      <c r="R101" s="49"/>
    </row>
    <row r="102" spans="1:18" s="50" customFormat="1" ht="9.6" customHeight="1">
      <c r="A102" s="52">
        <v>22</v>
      </c>
      <c r="B102" s="41">
        <f>IF($D102="","",VLOOKUP($D102,'[1]Men Do Main Draw Prep'!$A$7:$V$39,20))</f>
        <v>0</v>
      </c>
      <c r="C102" s="41">
        <f>IF($D102="","",VLOOKUP($D102,'[1]Men Do Main Draw Prep'!$A$7:$V$39,21))</f>
        <v>0</v>
      </c>
      <c r="D102" s="42">
        <v>22</v>
      </c>
      <c r="E102" s="67" t="str">
        <f>UPPER(IF($D102="","",VLOOKUP($D102,'[1]Men Do Main Draw Prep'!$A$7:$V$39,2)))</f>
        <v>BYE</v>
      </c>
      <c r="F102" s="67">
        <f>IF($D102="","",VLOOKUP($D102,'[1]Men Do Main Draw Prep'!$A$7:$V$39,3))</f>
        <v>0</v>
      </c>
      <c r="G102" s="68"/>
      <c r="H102" s="67">
        <f>IF($D102="","",VLOOKUP($D102,'[1]Men Do Main Draw Prep'!$A$7:$V$39,4))</f>
        <v>0</v>
      </c>
      <c r="I102" s="69"/>
      <c r="J102" s="46"/>
      <c r="K102" s="70"/>
      <c r="L102" s="71"/>
      <c r="M102" s="78"/>
      <c r="N102" s="46"/>
      <c r="O102" s="70"/>
      <c r="P102" s="46"/>
      <c r="Q102" s="56"/>
      <c r="R102" s="49"/>
    </row>
    <row r="103" spans="1:18" s="50" customFormat="1" ht="9.6" customHeight="1">
      <c r="A103" s="52"/>
      <c r="B103" s="53"/>
      <c r="C103" s="53"/>
      <c r="D103" s="53"/>
      <c r="E103" s="67" t="str">
        <f>UPPER(IF($D102="","",VLOOKUP($D102,'[1]Men Do Main Draw Prep'!$A$7:$V$39,7)))</f>
        <v>BYE</v>
      </c>
      <c r="F103" s="67">
        <f>IF($D102="","",VLOOKUP($D102,'[1]Men Do Main Draw Prep'!$A$7:$V$39,8))</f>
        <v>0</v>
      </c>
      <c r="G103" s="68"/>
      <c r="H103" s="67">
        <f>IF($D102="","",VLOOKUP($D102,'[1]Men Do Main Draw Prep'!$A$7:$V$39,9))</f>
        <v>0</v>
      </c>
      <c r="I103" s="54"/>
      <c r="J103" s="46"/>
      <c r="K103" s="70"/>
      <c r="L103" s="72"/>
      <c r="M103" s="79"/>
      <c r="N103" s="46"/>
      <c r="O103" s="70"/>
      <c r="P103" s="46"/>
      <c r="Q103" s="56"/>
      <c r="R103" s="49"/>
    </row>
    <row r="104" spans="1:18" s="50" customFormat="1" ht="9.6" customHeight="1">
      <c r="A104" s="52"/>
      <c r="B104" s="58"/>
      <c r="C104" s="58"/>
      <c r="D104" s="74"/>
      <c r="E104" s="59"/>
      <c r="F104" s="59"/>
      <c r="G104" s="37"/>
      <c r="H104" s="59"/>
      <c r="I104" s="75"/>
      <c r="J104" s="46"/>
      <c r="K104" s="60"/>
      <c r="L104" s="61" t="str">
        <f>UPPER(IF(OR(K105="a",K105="as"),J100,IF(OR(K105="b",K105="bs"),J108,)))</f>
        <v/>
      </c>
      <c r="M104" s="70"/>
      <c r="N104" s="46"/>
      <c r="O104" s="70"/>
      <c r="P104" s="46"/>
      <c r="Q104" s="56"/>
      <c r="R104" s="49"/>
    </row>
    <row r="105" spans="1:18" s="50" customFormat="1" ht="9.6" customHeight="1">
      <c r="A105" s="52"/>
      <c r="B105" s="58"/>
      <c r="C105" s="58"/>
      <c r="D105" s="74"/>
      <c r="E105" s="59"/>
      <c r="F105" s="59"/>
      <c r="G105" s="37"/>
      <c r="H105" s="59"/>
      <c r="I105" s="75"/>
      <c r="J105" s="63" t="s">
        <v>15</v>
      </c>
      <c r="K105" s="64"/>
      <c r="L105" s="65" t="str">
        <f>UPPER(IF(OR(K105="a",K105="as"),J101,IF(OR(K105="b",K105="bs"),J109,)))</f>
        <v/>
      </c>
      <c r="M105" s="54"/>
      <c r="N105" s="46"/>
      <c r="O105" s="70"/>
      <c r="P105" s="46"/>
      <c r="Q105" s="56"/>
      <c r="R105" s="49"/>
    </row>
    <row r="106" spans="1:18" s="50" customFormat="1" ht="9.6" customHeight="1">
      <c r="A106" s="76">
        <v>23</v>
      </c>
      <c r="B106" s="41">
        <f>IF($D106="","",VLOOKUP($D106,'[1]Men Do Main Draw Prep'!$A$7:$V$39,20))</f>
        <v>0</v>
      </c>
      <c r="C106" s="41">
        <f>IF($D106="","",VLOOKUP($D106,'[1]Men Do Main Draw Prep'!$A$7:$V$39,21))</f>
        <v>0</v>
      </c>
      <c r="D106" s="42">
        <v>22</v>
      </c>
      <c r="E106" s="67" t="str">
        <f>UPPER(IF($D106="","",VLOOKUP($D106,'[1]Men Do Main Draw Prep'!$A$7:$V$39,2)))</f>
        <v>BYE</v>
      </c>
      <c r="F106" s="67">
        <f>IF($D106="","",VLOOKUP($D106,'[1]Men Do Main Draw Prep'!$A$7:$V$39,3))</f>
        <v>0</v>
      </c>
      <c r="G106" s="68"/>
      <c r="H106" s="67">
        <f>IF($D106="","",VLOOKUP($D106,'[1]Men Do Main Draw Prep'!$A$7:$V$39,4))</f>
        <v>0</v>
      </c>
      <c r="I106" s="45"/>
      <c r="J106" s="46"/>
      <c r="K106" s="70"/>
      <c r="L106" s="46"/>
      <c r="M106" s="47"/>
      <c r="N106" s="71"/>
      <c r="O106" s="70"/>
      <c r="P106" s="46"/>
      <c r="Q106" s="56"/>
      <c r="R106" s="49"/>
    </row>
    <row r="107" spans="1:18" s="50" customFormat="1" ht="9.6" customHeight="1">
      <c r="A107" s="52"/>
      <c r="B107" s="53"/>
      <c r="C107" s="53"/>
      <c r="D107" s="53"/>
      <c r="E107" s="67" t="str">
        <f>UPPER(IF($D106="","",VLOOKUP($D106,'[1]Men Do Main Draw Prep'!$A$7:$V$39,7)))</f>
        <v>BYE</v>
      </c>
      <c r="F107" s="67">
        <f>IF($D106="","",VLOOKUP($D106,'[1]Men Do Main Draw Prep'!$A$7:$V$39,8))</f>
        <v>0</v>
      </c>
      <c r="G107" s="68"/>
      <c r="H107" s="67">
        <f>IF($D106="","",VLOOKUP($D106,'[1]Men Do Main Draw Prep'!$A$7:$V$39,9))</f>
        <v>0</v>
      </c>
      <c r="I107" s="54"/>
      <c r="J107" s="55" t="str">
        <f>IF(I107="a",E106,IF(I107="b",E108,""))</f>
        <v/>
      </c>
      <c r="K107" s="70"/>
      <c r="L107" s="46"/>
      <c r="M107" s="47"/>
      <c r="N107" s="46"/>
      <c r="O107" s="70"/>
      <c r="P107" s="46"/>
      <c r="Q107" s="56"/>
      <c r="R107" s="49"/>
    </row>
    <row r="108" spans="1:18" s="50" customFormat="1" ht="9.6" customHeight="1">
      <c r="A108" s="52"/>
      <c r="B108" s="58"/>
      <c r="C108" s="58"/>
      <c r="D108" s="74"/>
      <c r="E108" s="59"/>
      <c r="F108" s="59"/>
      <c r="G108" s="37"/>
      <c r="H108" s="59"/>
      <c r="I108" s="60"/>
      <c r="J108" s="61" t="str">
        <f>UPPER(IF(OR(I109="a",I109="as"),E106,IF(OR(I109="b",I109="bs"),E110,)))</f>
        <v>GRAZETTE</v>
      </c>
      <c r="K108" s="78"/>
      <c r="L108" s="46"/>
      <c r="M108" s="47"/>
      <c r="N108" s="46"/>
      <c r="O108" s="70"/>
      <c r="P108" s="46"/>
      <c r="Q108" s="56"/>
      <c r="R108" s="49"/>
    </row>
    <row r="109" spans="1:18" s="50" customFormat="1" ht="9.6" customHeight="1">
      <c r="A109" s="52"/>
      <c r="B109" s="58"/>
      <c r="C109" s="58"/>
      <c r="D109" s="74"/>
      <c r="E109" s="59"/>
      <c r="F109" s="59"/>
      <c r="G109" s="37"/>
      <c r="H109" s="63" t="s">
        <v>15</v>
      </c>
      <c r="I109" s="64" t="s">
        <v>17</v>
      </c>
      <c r="J109" s="65" t="str">
        <f>UPPER(IF(OR(I109="a",I109="as"),E107,IF(OR(I109="b",I109="bs"),E111,)))</f>
        <v>SMITH</v>
      </c>
      <c r="K109" s="54"/>
      <c r="L109" s="46"/>
      <c r="M109" s="47"/>
      <c r="N109" s="46"/>
      <c r="O109" s="70"/>
      <c r="P109" s="46"/>
      <c r="Q109" s="56"/>
      <c r="R109" s="49"/>
    </row>
    <row r="110" spans="1:18" s="50" customFormat="1" ht="9.6" customHeight="1">
      <c r="A110" s="40">
        <v>24</v>
      </c>
      <c r="B110" s="41" t="str">
        <f>IF($D110="","",VLOOKUP($D110,'[1]Men Do Main Draw Prep'!$A$7:$V$39,20))</f>
        <v>DA</v>
      </c>
      <c r="C110" s="41">
        <f>IF($D110="","",VLOOKUP($D110,'[1]Men Do Main Draw Prep'!$A$7:$V$39,21))</f>
        <v>0</v>
      </c>
      <c r="D110" s="42">
        <v>3</v>
      </c>
      <c r="E110" s="43" t="str">
        <f>UPPER(IF($D110="","",VLOOKUP($D110,'[1]Men Do Main Draw Prep'!$A$7:$V$39,2)))</f>
        <v>GRAZETTE</v>
      </c>
      <c r="F110" s="43" t="str">
        <f>IF($D110="","",VLOOKUP($D110,'[1]Men Do Main Draw Prep'!$A$7:$V$39,3))</f>
        <v>Ivor</v>
      </c>
      <c r="G110" s="44"/>
      <c r="H110" s="43">
        <f>IF($D110="","",VLOOKUP($D110,'[1]Men Do Main Draw Prep'!$A$7:$V$39,4))</f>
        <v>0</v>
      </c>
      <c r="I110" s="69"/>
      <c r="J110" s="46"/>
      <c r="K110" s="47"/>
      <c r="L110" s="71"/>
      <c r="M110" s="62"/>
      <c r="N110" s="46"/>
      <c r="O110" s="70"/>
      <c r="P110" s="46"/>
      <c r="Q110" s="56"/>
      <c r="R110" s="49"/>
    </row>
    <row r="111" spans="1:18" s="50" customFormat="1" ht="9.6" customHeight="1">
      <c r="A111" s="52"/>
      <c r="B111" s="53"/>
      <c r="C111" s="53"/>
      <c r="D111" s="53"/>
      <c r="E111" s="43" t="str">
        <f>UPPER(IF($D110="","",VLOOKUP($D110,'[1]Men Do Main Draw Prep'!$A$7:$V$39,7)))</f>
        <v>SMITH</v>
      </c>
      <c r="F111" s="43" t="str">
        <f>IF($D110="","",VLOOKUP($D110,'[1]Men Do Main Draw Prep'!$A$7:$V$39,8))</f>
        <v>Lendl</v>
      </c>
      <c r="G111" s="44"/>
      <c r="H111" s="43">
        <f>IF($D110="","",VLOOKUP($D110,'[1]Men Do Main Draw Prep'!$A$7:$V$39,9))</f>
        <v>0</v>
      </c>
      <c r="I111" s="54"/>
      <c r="J111" s="46"/>
      <c r="K111" s="47"/>
      <c r="L111" s="72"/>
      <c r="M111" s="73"/>
      <c r="N111" s="46"/>
      <c r="O111" s="70"/>
      <c r="P111" s="46"/>
      <c r="Q111" s="56"/>
      <c r="R111" s="49"/>
    </row>
    <row r="112" spans="1:18" s="50" customFormat="1" ht="9.6" customHeight="1">
      <c r="A112" s="52"/>
      <c r="B112" s="58"/>
      <c r="C112" s="58"/>
      <c r="D112" s="74"/>
      <c r="E112" s="59"/>
      <c r="F112" s="59"/>
      <c r="G112" s="37"/>
      <c r="H112" s="59"/>
      <c r="I112" s="75"/>
      <c r="J112" s="46"/>
      <c r="K112" s="47"/>
      <c r="L112" s="46"/>
      <c r="M112" s="47"/>
      <c r="N112" s="47"/>
      <c r="O112" s="60"/>
      <c r="P112" s="61" t="str">
        <f>UPPER(IF(OR(O113="a",O113="as"),N96,IF(OR(O113="b",O113="bs"),N128,)))</f>
        <v/>
      </c>
      <c r="Q112" s="80"/>
      <c r="R112" s="49"/>
    </row>
    <row r="113" spans="1:18" s="50" customFormat="1" ht="9.6" customHeight="1">
      <c r="A113" s="52"/>
      <c r="B113" s="58"/>
      <c r="C113" s="58"/>
      <c r="D113" s="74"/>
      <c r="E113" s="59"/>
      <c r="F113" s="59"/>
      <c r="G113" s="37"/>
      <c r="H113" s="59"/>
      <c r="I113" s="75"/>
      <c r="J113" s="46"/>
      <c r="K113" s="47"/>
      <c r="L113" s="46"/>
      <c r="M113" s="47"/>
      <c r="N113" s="63" t="s">
        <v>15</v>
      </c>
      <c r="O113" s="64"/>
      <c r="P113" s="65" t="str">
        <f>UPPER(IF(OR(O113="a",O113="as"),N97,IF(OR(O113="b",O113="bs"),N129,)))</f>
        <v/>
      </c>
      <c r="Q113" s="81"/>
      <c r="R113" s="49"/>
    </row>
    <row r="114" spans="1:18" s="50" customFormat="1" ht="9.6" customHeight="1">
      <c r="A114" s="40">
        <v>25</v>
      </c>
      <c r="B114" s="41" t="str">
        <f>IF($D114="","",VLOOKUP($D114,'[1]Men Do Main Draw Prep'!$A$7:$V$39,20))</f>
        <v>DA</v>
      </c>
      <c r="C114" s="41">
        <f>IF($D114="","",VLOOKUP($D114,'[1]Men Do Main Draw Prep'!$A$7:$V$39,21))</f>
        <v>0</v>
      </c>
      <c r="D114" s="42">
        <v>7</v>
      </c>
      <c r="E114" s="43" t="str">
        <f>UPPER(IF($D114="","",VLOOKUP($D114,'[1]Men Do Main Draw Prep'!$A$7:$V$39,2)))</f>
        <v>CHUNG</v>
      </c>
      <c r="F114" s="43" t="str">
        <f>IF($D114="","",VLOOKUP($D114,'[1]Men Do Main Draw Prep'!$A$7:$V$39,3))</f>
        <v>Richard</v>
      </c>
      <c r="G114" s="44"/>
      <c r="H114" s="43">
        <f>IF($D114="","",VLOOKUP($D114,'[1]Men Do Main Draw Prep'!$A$7:$V$39,4))</f>
        <v>0</v>
      </c>
      <c r="I114" s="45"/>
      <c r="J114" s="46"/>
      <c r="K114" s="47"/>
      <c r="L114" s="46"/>
      <c r="M114" s="47"/>
      <c r="N114" s="46"/>
      <c r="O114" s="70"/>
      <c r="P114" s="71"/>
      <c r="Q114" s="56"/>
      <c r="R114" s="49"/>
    </row>
    <row r="115" spans="1:18" s="50" customFormat="1" ht="9.6" customHeight="1">
      <c r="A115" s="52"/>
      <c r="B115" s="53"/>
      <c r="C115" s="53"/>
      <c r="D115" s="53"/>
      <c r="E115" s="43" t="str">
        <f>UPPER(IF($D114="","",VLOOKUP($D114,'[1]Men Do Main Draw Prep'!$A$7:$V$39,7)))</f>
        <v>DANCLAR</v>
      </c>
      <c r="F115" s="43" t="str">
        <f>IF($D114="","",VLOOKUP($D114,'[1]Men Do Main Draw Prep'!$A$7:$V$39,8))</f>
        <v>Jermile</v>
      </c>
      <c r="G115" s="44"/>
      <c r="H115" s="43">
        <f>IF($D114="","",VLOOKUP($D114,'[1]Men Do Main Draw Prep'!$A$7:$V$39,9))</f>
        <v>0</v>
      </c>
      <c r="I115" s="54"/>
      <c r="J115" s="55" t="str">
        <f>IF(I115="a",E114,IF(I115="b",E116,""))</f>
        <v/>
      </c>
      <c r="K115" s="47"/>
      <c r="L115" s="46"/>
      <c r="M115" s="47"/>
      <c r="N115" s="46"/>
      <c r="O115" s="70"/>
      <c r="P115" s="72"/>
      <c r="Q115" s="82"/>
      <c r="R115" s="49"/>
    </row>
    <row r="116" spans="1:18" s="50" customFormat="1" ht="9.6" customHeight="1">
      <c r="A116" s="52"/>
      <c r="B116" s="58"/>
      <c r="C116" s="58"/>
      <c r="D116" s="74"/>
      <c r="E116" s="59"/>
      <c r="F116" s="59"/>
      <c r="G116" s="37"/>
      <c r="H116" s="59"/>
      <c r="I116" s="60"/>
      <c r="J116" s="61" t="str">
        <f>UPPER(IF(OR(I117="a",I117="as"),E114,IF(OR(I117="b",I117="bs"),E118,)))</f>
        <v>CHUNG</v>
      </c>
      <c r="K116" s="62"/>
      <c r="L116" s="46"/>
      <c r="M116" s="47"/>
      <c r="N116" s="46"/>
      <c r="O116" s="70"/>
      <c r="P116" s="46"/>
      <c r="Q116" s="56"/>
      <c r="R116" s="49"/>
    </row>
    <row r="117" spans="1:18" s="50" customFormat="1" ht="9.6" customHeight="1">
      <c r="A117" s="52"/>
      <c r="B117" s="58"/>
      <c r="C117" s="58"/>
      <c r="D117" s="74"/>
      <c r="E117" s="59"/>
      <c r="F117" s="59"/>
      <c r="G117" s="37"/>
      <c r="H117" s="63" t="s">
        <v>15</v>
      </c>
      <c r="I117" s="64" t="s">
        <v>16</v>
      </c>
      <c r="J117" s="65" t="str">
        <f>UPPER(IF(OR(I117="a",I117="as"),E115,IF(OR(I117="b",I117="bs"),E119,)))</f>
        <v>DANCLAR</v>
      </c>
      <c r="K117" s="66"/>
      <c r="L117" s="46"/>
      <c r="M117" s="47"/>
      <c r="N117" s="46"/>
      <c r="O117" s="70"/>
      <c r="P117" s="46"/>
      <c r="Q117" s="56"/>
      <c r="R117" s="49"/>
    </row>
    <row r="118" spans="1:18" s="50" customFormat="1" ht="9.6" customHeight="1">
      <c r="A118" s="52">
        <v>26</v>
      </c>
      <c r="B118" s="41">
        <f>IF($D118="","",VLOOKUP($D118,'[1]Men Do Main Draw Prep'!$A$7:$V$39,20))</f>
        <v>0</v>
      </c>
      <c r="C118" s="41">
        <f>IF($D118="","",VLOOKUP($D118,'[1]Men Do Main Draw Prep'!$A$7:$V$39,21))</f>
        <v>0</v>
      </c>
      <c r="D118" s="42">
        <v>22</v>
      </c>
      <c r="E118" s="67" t="str">
        <f>UPPER(IF($D118="","",VLOOKUP($D118,'[1]Men Do Main Draw Prep'!$A$7:$V$39,2)))</f>
        <v>BYE</v>
      </c>
      <c r="F118" s="67">
        <f>IF($D118="","",VLOOKUP($D118,'[1]Men Do Main Draw Prep'!$A$7:$V$39,3))</f>
        <v>0</v>
      </c>
      <c r="G118" s="68"/>
      <c r="H118" s="67">
        <f>IF($D118="","",VLOOKUP($D118,'[1]Men Do Main Draw Prep'!$A$7:$V$39,4))</f>
        <v>0</v>
      </c>
      <c r="I118" s="69"/>
      <c r="J118" s="46"/>
      <c r="K118" s="70"/>
      <c r="L118" s="71"/>
      <c r="M118" s="62"/>
      <c r="N118" s="46"/>
      <c r="O118" s="70"/>
      <c r="P118" s="46"/>
      <c r="Q118" s="56"/>
      <c r="R118" s="49"/>
    </row>
    <row r="119" spans="1:18" s="50" customFormat="1" ht="9.6" customHeight="1">
      <c r="A119" s="52"/>
      <c r="B119" s="53"/>
      <c r="C119" s="53"/>
      <c r="D119" s="53"/>
      <c r="E119" s="67" t="str">
        <f>UPPER(IF($D118="","",VLOOKUP($D118,'[1]Men Do Main Draw Prep'!$A$7:$V$39,7)))</f>
        <v>BYE</v>
      </c>
      <c r="F119" s="67">
        <f>IF($D118="","",VLOOKUP($D118,'[1]Men Do Main Draw Prep'!$A$7:$V$39,8))</f>
        <v>0</v>
      </c>
      <c r="G119" s="68"/>
      <c r="H119" s="67">
        <f>IF($D118="","",VLOOKUP($D118,'[1]Men Do Main Draw Prep'!$A$7:$V$39,9))</f>
        <v>0</v>
      </c>
      <c r="I119" s="54"/>
      <c r="J119" s="46"/>
      <c r="K119" s="70"/>
      <c r="L119" s="72"/>
      <c r="M119" s="73"/>
      <c r="N119" s="46"/>
      <c r="O119" s="70"/>
      <c r="P119" s="46"/>
      <c r="Q119" s="56"/>
      <c r="R119" s="49"/>
    </row>
    <row r="120" spans="1:18" s="50" customFormat="1" ht="9.6" customHeight="1">
      <c r="A120" s="52"/>
      <c r="B120" s="58"/>
      <c r="C120" s="58"/>
      <c r="D120" s="74"/>
      <c r="E120" s="59"/>
      <c r="F120" s="59"/>
      <c r="G120" s="37"/>
      <c r="H120" s="59"/>
      <c r="I120" s="75"/>
      <c r="J120" s="46"/>
      <c r="K120" s="60"/>
      <c r="L120" s="61" t="str">
        <f>UPPER(IF(OR(K121="a",K121="as"),J116,IF(OR(K121="b",K121="bs"),J124,)))</f>
        <v/>
      </c>
      <c r="M120" s="47"/>
      <c r="N120" s="46"/>
      <c r="O120" s="70"/>
      <c r="P120" s="46"/>
      <c r="Q120" s="56"/>
      <c r="R120" s="49"/>
    </row>
    <row r="121" spans="1:18" s="50" customFormat="1" ht="9.6" customHeight="1">
      <c r="A121" s="52"/>
      <c r="B121" s="58"/>
      <c r="C121" s="58"/>
      <c r="D121" s="74"/>
      <c r="E121" s="59"/>
      <c r="F121" s="59"/>
      <c r="G121" s="37"/>
      <c r="H121" s="59"/>
      <c r="I121" s="75"/>
      <c r="J121" s="63" t="s">
        <v>15</v>
      </c>
      <c r="K121" s="64"/>
      <c r="L121" s="65" t="str">
        <f>UPPER(IF(OR(K121="a",K121="as"),J117,IF(OR(K121="b",K121="bs"),J125,)))</f>
        <v/>
      </c>
      <c r="M121" s="66"/>
      <c r="N121" s="46"/>
      <c r="O121" s="70"/>
      <c r="P121" s="46"/>
      <c r="Q121" s="56"/>
      <c r="R121" s="49"/>
    </row>
    <row r="122" spans="1:18" s="50" customFormat="1" ht="9.6" customHeight="1">
      <c r="A122" s="76">
        <v>27</v>
      </c>
      <c r="B122" s="41" t="str">
        <f>IF($D122="","",VLOOKUP($D122,'[1]Men Do Main Draw Prep'!$A$7:$V$39,20))</f>
        <v>DA</v>
      </c>
      <c r="C122" s="41">
        <f>IF($D122="","",VLOOKUP($D122,'[1]Men Do Main Draw Prep'!$A$7:$V$39,21))</f>
        <v>0</v>
      </c>
      <c r="D122" s="42">
        <v>20</v>
      </c>
      <c r="E122" s="67" t="str">
        <f>UPPER(IF($D122="","",VLOOKUP($D122,'[1]Men Do Main Draw Prep'!$A$7:$V$39,2)))</f>
        <v>MOONASAR</v>
      </c>
      <c r="F122" s="67" t="str">
        <f>IF($D122="","",VLOOKUP($D122,'[1]Men Do Main Draw Prep'!$A$7:$V$39,3))</f>
        <v>Rishi</v>
      </c>
      <c r="G122" s="68"/>
      <c r="H122" s="67">
        <f>IF($D122="","",VLOOKUP($D122,'[1]Men Do Main Draw Prep'!$A$7:$V$39,4))</f>
        <v>0</v>
      </c>
      <c r="I122" s="45"/>
      <c r="J122" s="46"/>
      <c r="K122" s="70"/>
      <c r="L122" s="46"/>
      <c r="M122" s="70"/>
      <c r="N122" s="71"/>
      <c r="O122" s="70"/>
      <c r="P122" s="46"/>
      <c r="Q122" s="56"/>
      <c r="R122" s="49"/>
    </row>
    <row r="123" spans="1:18" s="50" customFormat="1" ht="9.6" customHeight="1">
      <c r="A123" s="52"/>
      <c r="B123" s="53"/>
      <c r="C123" s="53"/>
      <c r="D123" s="53"/>
      <c r="E123" s="67" t="str">
        <f>UPPER(IF($D122="","",VLOOKUP($D122,'[1]Men Do Main Draw Prep'!$A$7:$V$39,7)))</f>
        <v>RAJKUMAR</v>
      </c>
      <c r="F123" s="67" t="str">
        <f>IF($D122="","",VLOOKUP($D122,'[1]Men Do Main Draw Prep'!$A$7:$V$39,8))</f>
        <v>Aqueel</v>
      </c>
      <c r="G123" s="68"/>
      <c r="H123" s="67">
        <f>IF($D122="","",VLOOKUP($D122,'[1]Men Do Main Draw Prep'!$A$7:$V$39,9))</f>
        <v>0</v>
      </c>
      <c r="I123" s="54"/>
      <c r="J123" s="55" t="str">
        <f>IF(I123="a",E122,IF(I123="b",E124,""))</f>
        <v/>
      </c>
      <c r="K123" s="70"/>
      <c r="L123" s="46"/>
      <c r="M123" s="70"/>
      <c r="N123" s="46"/>
      <c r="O123" s="70"/>
      <c r="P123" s="46"/>
      <c r="Q123" s="56"/>
      <c r="R123" s="49"/>
    </row>
    <row r="124" spans="1:18" s="50" customFormat="1" ht="9.6" customHeight="1">
      <c r="A124" s="52"/>
      <c r="B124" s="58"/>
      <c r="C124" s="58"/>
      <c r="D124" s="58"/>
      <c r="E124" s="59"/>
      <c r="F124" s="59"/>
      <c r="G124" s="37"/>
      <c r="H124" s="59"/>
      <c r="I124" s="60"/>
      <c r="J124" s="61" t="str">
        <f>UPPER(IF(OR(I125="a",I125="as"),E122,IF(OR(I125="b",I125="bs"),E126,)))</f>
        <v/>
      </c>
      <c r="K124" s="78"/>
      <c r="L124" s="46"/>
      <c r="M124" s="70"/>
      <c r="N124" s="46"/>
      <c r="O124" s="70"/>
      <c r="P124" s="46"/>
      <c r="Q124" s="56"/>
      <c r="R124" s="49"/>
    </row>
    <row r="125" spans="1:18" s="50" customFormat="1" ht="9.6" customHeight="1">
      <c r="A125" s="52"/>
      <c r="B125" s="58"/>
      <c r="C125" s="58"/>
      <c r="D125" s="58"/>
      <c r="E125" s="59"/>
      <c r="F125" s="59"/>
      <c r="G125" s="37"/>
      <c r="H125" s="63" t="s">
        <v>15</v>
      </c>
      <c r="I125" s="64"/>
      <c r="J125" s="65" t="str">
        <f>UPPER(IF(OR(I125="a",I125="as"),E123,IF(OR(I125="b",I125="bs"),E127,)))</f>
        <v/>
      </c>
      <c r="K125" s="54"/>
      <c r="L125" s="46"/>
      <c r="M125" s="70"/>
      <c r="N125" s="46"/>
      <c r="O125" s="70"/>
      <c r="P125" s="46"/>
      <c r="Q125" s="56"/>
      <c r="R125" s="49"/>
    </row>
    <row r="126" spans="1:18" s="50" customFormat="1" ht="9.6" customHeight="1">
      <c r="A126" s="52">
        <v>28</v>
      </c>
      <c r="B126" s="41" t="str">
        <f>IF($D126="","",VLOOKUP($D126,'[1]Men Do Main Draw Prep'!$A$7:$V$39,20))</f>
        <v>DA</v>
      </c>
      <c r="C126" s="41">
        <f>IF($D126="","",VLOOKUP($D126,'[1]Men Do Main Draw Prep'!$A$7:$V$39,21))</f>
        <v>0</v>
      </c>
      <c r="D126" s="42">
        <v>18</v>
      </c>
      <c r="E126" s="67" t="str">
        <f>UPPER(IF($D126="","",VLOOKUP($D126,'[1]Men Do Main Draw Prep'!$A$7:$V$39,2)))</f>
        <v>MOHAMMED</v>
      </c>
      <c r="F126" s="67" t="str">
        <f>IF($D126="","",VLOOKUP($D126,'[1]Men Do Main Draw Prep'!$A$7:$V$39,3))</f>
        <v>Niam</v>
      </c>
      <c r="G126" s="68"/>
      <c r="H126" s="43">
        <f>IF($D126="","",VLOOKUP($D126,'[1]Men Do Main Draw Prep'!$A$7:$V$39,4))</f>
        <v>0</v>
      </c>
      <c r="I126" s="69"/>
      <c r="J126" s="46"/>
      <c r="K126" s="47"/>
      <c r="L126" s="71"/>
      <c r="M126" s="78"/>
      <c r="N126" s="46"/>
      <c r="O126" s="70"/>
      <c r="P126" s="46"/>
      <c r="Q126" s="56"/>
      <c r="R126" s="49"/>
    </row>
    <row r="127" spans="1:18" s="50" customFormat="1" ht="9.6" customHeight="1">
      <c r="A127" s="52"/>
      <c r="B127" s="53"/>
      <c r="C127" s="53"/>
      <c r="D127" s="53"/>
      <c r="E127" s="67" t="str">
        <f>UPPER(IF($D126="","",VLOOKUP($D126,'[1]Men Do Main Draw Prep'!$A$7:$V$39,7)))</f>
        <v>PAUL</v>
      </c>
      <c r="F127" s="67" t="str">
        <f>IF($D126="","",VLOOKUP($D126,'[1]Men Do Main Draw Prep'!$A$7:$V$39,8))</f>
        <v>Christian</v>
      </c>
      <c r="G127" s="68"/>
      <c r="H127" s="43">
        <f>IF($D126="","",VLOOKUP($D126,'[1]Men Do Main Draw Prep'!$A$7:$V$39,9))</f>
        <v>0</v>
      </c>
      <c r="I127" s="54"/>
      <c r="J127" s="46"/>
      <c r="K127" s="47"/>
      <c r="L127" s="72"/>
      <c r="M127" s="79"/>
      <c r="N127" s="46"/>
      <c r="O127" s="70"/>
      <c r="P127" s="46"/>
      <c r="Q127" s="56"/>
      <c r="R127" s="49"/>
    </row>
    <row r="128" spans="1:18" s="50" customFormat="1" ht="9.6" customHeight="1">
      <c r="A128" s="52"/>
      <c r="B128" s="58"/>
      <c r="C128" s="58"/>
      <c r="D128" s="58"/>
      <c r="E128" s="59"/>
      <c r="F128" s="59"/>
      <c r="G128" s="37"/>
      <c r="H128" s="59"/>
      <c r="I128" s="75"/>
      <c r="J128" s="46"/>
      <c r="K128" s="47"/>
      <c r="L128" s="46"/>
      <c r="M128" s="60"/>
      <c r="N128" s="61" t="str">
        <f>UPPER(IF(OR(M129="a",M129="as"),L120,IF(OR(M129="b",M129="bs"),L136,)))</f>
        <v/>
      </c>
      <c r="O128" s="70"/>
      <c r="P128" s="46"/>
      <c r="Q128" s="56"/>
      <c r="R128" s="49"/>
    </row>
    <row r="129" spans="1:18" s="50" customFormat="1" ht="9.6" customHeight="1">
      <c r="A129" s="52"/>
      <c r="B129" s="58"/>
      <c r="C129" s="58"/>
      <c r="D129" s="58"/>
      <c r="E129" s="59"/>
      <c r="F129" s="59"/>
      <c r="G129" s="37"/>
      <c r="H129" s="59"/>
      <c r="I129" s="75"/>
      <c r="J129" s="46"/>
      <c r="K129" s="47"/>
      <c r="L129" s="63" t="s">
        <v>15</v>
      </c>
      <c r="M129" s="64"/>
      <c r="N129" s="65" t="str">
        <f>UPPER(IF(OR(M129="a",M129="as"),L121,IF(OR(M129="b",M129="bs"),L137,)))</f>
        <v/>
      </c>
      <c r="O129" s="54"/>
      <c r="P129" s="46"/>
      <c r="Q129" s="56"/>
      <c r="R129" s="49"/>
    </row>
    <row r="130" spans="1:18" s="50" customFormat="1" ht="9.6" customHeight="1">
      <c r="A130" s="76">
        <v>29</v>
      </c>
      <c r="B130" s="41" t="str">
        <f>IF($D130="","",VLOOKUP($D130,'[1]Men Do Main Draw Prep'!$A$7:$V$39,20))</f>
        <v>DA</v>
      </c>
      <c r="C130" s="41">
        <f>IF($D130="","",VLOOKUP($D130,'[1]Men Do Main Draw Prep'!$A$7:$V$39,21))</f>
        <v>0</v>
      </c>
      <c r="D130" s="42">
        <v>16</v>
      </c>
      <c r="E130" s="67" t="str">
        <f>UPPER(IF($D130="","",VLOOKUP($D130,'[1]Men Do Main Draw Prep'!$A$7:$V$39,2)))</f>
        <v>QUEI TUNG</v>
      </c>
      <c r="F130" s="67" t="str">
        <f>IF($D130="","",VLOOKUP($D130,'[1]Men Do Main Draw Prep'!$A$7:$V$39,3))</f>
        <v>Brent</v>
      </c>
      <c r="G130" s="68"/>
      <c r="H130" s="67">
        <f>IF($D130="","",VLOOKUP($D130,'[1]Men Do Main Draw Prep'!$A$7:$V$39,4))</f>
        <v>0</v>
      </c>
      <c r="I130" s="45"/>
      <c r="J130" s="46"/>
      <c r="K130" s="47"/>
      <c r="L130" s="46"/>
      <c r="M130" s="70"/>
      <c r="N130" s="46"/>
      <c r="O130" s="47"/>
      <c r="P130" s="46"/>
      <c r="Q130" s="56"/>
      <c r="R130" s="49"/>
    </row>
    <row r="131" spans="1:18" s="50" customFormat="1" ht="9.6" customHeight="1">
      <c r="A131" s="52"/>
      <c r="B131" s="53"/>
      <c r="C131" s="53"/>
      <c r="D131" s="53"/>
      <c r="E131" s="67" t="str">
        <f>UPPER(IF($D130="","",VLOOKUP($D130,'[1]Men Do Main Draw Prep'!$A$7:$V$39,7)))</f>
        <v>RODRIGUEZ</v>
      </c>
      <c r="F131" s="67" t="str">
        <f>IF($D130="","",VLOOKUP($D130,'[1]Men Do Main Draw Prep'!$A$7:$V$39,8))</f>
        <v>Stephen</v>
      </c>
      <c r="G131" s="68"/>
      <c r="H131" s="67">
        <f>IF($D130="","",VLOOKUP($D130,'[1]Men Do Main Draw Prep'!$A$7:$V$39,9))</f>
        <v>0</v>
      </c>
      <c r="I131" s="54"/>
      <c r="J131" s="55" t="str">
        <f>IF(I131="a",E130,IF(I131="b",E132,""))</f>
        <v/>
      </c>
      <c r="K131" s="47"/>
      <c r="L131" s="46"/>
      <c r="M131" s="70"/>
      <c r="N131" s="46"/>
      <c r="O131" s="47"/>
      <c r="P131" s="46"/>
      <c r="Q131" s="56"/>
      <c r="R131" s="49"/>
    </row>
    <row r="132" spans="1:18" s="50" customFormat="1" ht="9.6" customHeight="1">
      <c r="A132" s="52"/>
      <c r="B132" s="58"/>
      <c r="C132" s="58"/>
      <c r="D132" s="74"/>
      <c r="E132" s="59"/>
      <c r="F132" s="59"/>
      <c r="G132" s="37"/>
      <c r="H132" s="59"/>
      <c r="I132" s="60"/>
      <c r="J132" s="61" t="str">
        <f>UPPER(IF(OR(I133="a",I133="as"),E130,IF(OR(I133="b",I133="bs"),E134,)))</f>
        <v>QUEI TUNG</v>
      </c>
      <c r="K132" s="62"/>
      <c r="L132" s="46"/>
      <c r="M132" s="70"/>
      <c r="N132" s="46"/>
      <c r="O132" s="47"/>
      <c r="P132" s="46"/>
      <c r="Q132" s="56"/>
      <c r="R132" s="49"/>
    </row>
    <row r="133" spans="1:18" s="50" customFormat="1" ht="9.6" customHeight="1">
      <c r="A133" s="52"/>
      <c r="B133" s="58"/>
      <c r="C133" s="58"/>
      <c r="D133" s="74"/>
      <c r="E133" s="59"/>
      <c r="F133" s="59"/>
      <c r="G133" s="37"/>
      <c r="H133" s="63" t="s">
        <v>15</v>
      </c>
      <c r="I133" s="64" t="s">
        <v>41</v>
      </c>
      <c r="J133" s="65" t="str">
        <f>UPPER(IF(OR(I133="a",I133="as"),E131,IF(OR(I133="b",I133="bs"),E135,)))</f>
        <v>RODRIGUEZ</v>
      </c>
      <c r="K133" s="66"/>
      <c r="L133" s="46"/>
      <c r="M133" s="70"/>
      <c r="N133" s="46"/>
      <c r="O133" s="47"/>
      <c r="P133" s="46"/>
      <c r="Q133" s="56"/>
      <c r="R133" s="49"/>
    </row>
    <row r="134" spans="1:18" s="50" customFormat="1" ht="9.6" customHeight="1">
      <c r="A134" s="52">
        <v>30</v>
      </c>
      <c r="B134" s="41">
        <f>IF($D134="","",VLOOKUP($D134,'[1]Men Do Main Draw Prep'!$A$7:$V$39,20))</f>
        <v>0</v>
      </c>
      <c r="C134" s="41">
        <f>IF($D134="","",VLOOKUP($D134,'[1]Men Do Main Draw Prep'!$A$7:$V$39,21))</f>
        <v>0</v>
      </c>
      <c r="D134" s="42">
        <v>22</v>
      </c>
      <c r="E134" s="67" t="str">
        <f>UPPER(IF($D134="","",VLOOKUP($D134,'[1]Men Do Main Draw Prep'!$A$7:$V$39,2)))</f>
        <v>BYE</v>
      </c>
      <c r="F134" s="67">
        <f>IF($D134="","",VLOOKUP($D134,'[1]Men Do Main Draw Prep'!$A$7:$V$39,3))</f>
        <v>0</v>
      </c>
      <c r="G134" s="68"/>
      <c r="H134" s="67">
        <f>IF($D134="","",VLOOKUP($D134,'[1]Men Do Main Draw Prep'!$A$7:$V$39,4))</f>
        <v>0</v>
      </c>
      <c r="I134" s="69"/>
      <c r="J134" s="46"/>
      <c r="K134" s="70"/>
      <c r="L134" s="71"/>
      <c r="M134" s="78"/>
      <c r="N134" s="46"/>
      <c r="O134" s="47"/>
      <c r="P134" s="46"/>
      <c r="Q134" s="56"/>
      <c r="R134" s="49"/>
    </row>
    <row r="135" spans="1:18" s="50" customFormat="1" ht="9.6" customHeight="1">
      <c r="A135" s="52"/>
      <c r="B135" s="53"/>
      <c r="C135" s="53"/>
      <c r="D135" s="53"/>
      <c r="E135" s="67" t="str">
        <f>UPPER(IF($D134="","",VLOOKUP($D134,'[1]Men Do Main Draw Prep'!$A$7:$V$39,7)))</f>
        <v>BYE</v>
      </c>
      <c r="F135" s="67">
        <f>IF($D134="","",VLOOKUP($D134,'[1]Men Do Main Draw Prep'!$A$7:$V$39,8))</f>
        <v>0</v>
      </c>
      <c r="G135" s="68"/>
      <c r="H135" s="67">
        <f>IF($D134="","",VLOOKUP($D134,'[1]Men Do Main Draw Prep'!$A$7:$V$39,9))</f>
        <v>0</v>
      </c>
      <c r="I135" s="54"/>
      <c r="J135" s="46"/>
      <c r="K135" s="70"/>
      <c r="L135" s="72"/>
      <c r="M135" s="79"/>
      <c r="N135" s="46"/>
      <c r="O135" s="47"/>
      <c r="P135" s="46"/>
      <c r="Q135" s="56"/>
      <c r="R135" s="49"/>
    </row>
    <row r="136" spans="1:18" s="50" customFormat="1" ht="9.6" customHeight="1">
      <c r="A136" s="52"/>
      <c r="B136" s="58"/>
      <c r="C136" s="58"/>
      <c r="D136" s="74"/>
      <c r="E136" s="59"/>
      <c r="F136" s="59"/>
      <c r="G136" s="37"/>
      <c r="H136" s="59"/>
      <c r="I136" s="75"/>
      <c r="J136" s="46"/>
      <c r="K136" s="60"/>
      <c r="L136" s="61" t="str">
        <f>UPPER(IF(OR(K137="a",K137="as"),J132,IF(OR(K137="b",K137="bs"),J140,)))</f>
        <v/>
      </c>
      <c r="M136" s="70"/>
      <c r="N136" s="46"/>
      <c r="O136" s="47"/>
      <c r="P136" s="46"/>
      <c r="Q136" s="56"/>
      <c r="R136" s="49"/>
    </row>
    <row r="137" spans="1:18" s="50" customFormat="1" ht="9.6" customHeight="1">
      <c r="A137" s="52"/>
      <c r="B137" s="58"/>
      <c r="C137" s="58"/>
      <c r="D137" s="74"/>
      <c r="E137" s="59"/>
      <c r="F137" s="59"/>
      <c r="G137" s="37"/>
      <c r="H137" s="59"/>
      <c r="I137" s="75"/>
      <c r="J137" s="63" t="s">
        <v>15</v>
      </c>
      <c r="K137" s="64"/>
      <c r="L137" s="65" t="str">
        <f>UPPER(IF(OR(K137="a",K137="as"),J133,IF(OR(K137="b",K137="bs"),J141,)))</f>
        <v/>
      </c>
      <c r="M137" s="54"/>
      <c r="N137" s="46"/>
      <c r="O137" s="47"/>
      <c r="P137" s="46"/>
      <c r="Q137" s="56"/>
      <c r="R137" s="49"/>
    </row>
    <row r="138" spans="1:18" s="50" customFormat="1" ht="9.6" customHeight="1">
      <c r="A138" s="76">
        <v>31</v>
      </c>
      <c r="B138" s="41">
        <f>IF($D138="","",VLOOKUP($D138,'[1]Men Do Main Draw Prep'!$A$7:$V$39,20))</f>
        <v>0</v>
      </c>
      <c r="C138" s="41">
        <f>IF($D138="","",VLOOKUP($D138,'[1]Men Do Main Draw Prep'!$A$7:$V$39,21))</f>
        <v>0</v>
      </c>
      <c r="D138" s="42">
        <v>22</v>
      </c>
      <c r="E138" s="67" t="str">
        <f>UPPER(IF($D138="","",VLOOKUP($D138,'[1]Men Do Main Draw Prep'!$A$7:$V$39,2)))</f>
        <v>BYE</v>
      </c>
      <c r="F138" s="67">
        <f>IF($D138="","",VLOOKUP($D138,'[1]Men Do Main Draw Prep'!$A$7:$V$39,3))</f>
        <v>0</v>
      </c>
      <c r="G138" s="68"/>
      <c r="H138" s="67">
        <f>IF($D138="","",VLOOKUP($D138,'[1]Men Do Main Draw Prep'!$A$7:$V$39,4))</f>
        <v>0</v>
      </c>
      <c r="I138" s="45"/>
      <c r="J138" s="46"/>
      <c r="K138" s="70"/>
      <c r="L138" s="46"/>
      <c r="M138" s="47"/>
      <c r="N138" s="83" t="str">
        <f>N63</f>
        <v>Final</v>
      </c>
      <c r="O138" s="84"/>
      <c r="P138" s="83" t="str">
        <f>P63</f>
        <v>Winners</v>
      </c>
      <c r="Q138" s="84"/>
      <c r="R138" s="49"/>
    </row>
    <row r="139" spans="1:18" s="50" customFormat="1" ht="9.6" customHeight="1">
      <c r="A139" s="52"/>
      <c r="B139" s="53"/>
      <c r="C139" s="53"/>
      <c r="D139" s="53"/>
      <c r="E139" s="67" t="str">
        <f>UPPER(IF($D138="","",VLOOKUP($D138,'[1]Men Do Main Draw Prep'!$A$7:$V$39,7)))</f>
        <v>BYE</v>
      </c>
      <c r="F139" s="67">
        <f>IF($D138="","",VLOOKUP($D138,'[1]Men Do Main Draw Prep'!$A$7:$V$39,8))</f>
        <v>0</v>
      </c>
      <c r="G139" s="68"/>
      <c r="H139" s="67">
        <f>IF($D138="","",VLOOKUP($D138,'[1]Men Do Main Draw Prep'!$A$7:$V$39,9))</f>
        <v>0</v>
      </c>
      <c r="I139" s="54"/>
      <c r="J139" s="55" t="str">
        <f>IF(I139="a",E138,IF(I139="b",E140,""))</f>
        <v/>
      </c>
      <c r="K139" s="70"/>
      <c r="L139" s="46"/>
      <c r="M139" s="47"/>
      <c r="N139" s="85" t="str">
        <f>N64</f>
        <v/>
      </c>
      <c r="O139" s="84"/>
      <c r="P139" s="87"/>
      <c r="Q139" s="84"/>
      <c r="R139" s="49"/>
    </row>
    <row r="140" spans="1:18" s="50" customFormat="1" ht="9.6" customHeight="1">
      <c r="A140" s="52"/>
      <c r="B140" s="58"/>
      <c r="C140" s="58"/>
      <c r="D140" s="58"/>
      <c r="E140" s="88"/>
      <c r="F140" s="88"/>
      <c r="G140" s="89"/>
      <c r="H140" s="88"/>
      <c r="I140" s="60"/>
      <c r="J140" s="61" t="str">
        <f>UPPER(IF(OR(I141="a",I141="as"),E138,IF(OR(I141="b",I141="bs"),E142,)))</f>
        <v>DAY</v>
      </c>
      <c r="K140" s="78"/>
      <c r="L140" s="46"/>
      <c r="M140" s="47"/>
      <c r="N140" s="90" t="str">
        <f>N65</f>
        <v/>
      </c>
      <c r="O140" s="160"/>
      <c r="P140" s="87"/>
      <c r="Q140" s="84"/>
      <c r="R140" s="49"/>
    </row>
    <row r="141" spans="1:18" s="50" customFormat="1" ht="9.6" customHeight="1">
      <c r="A141" s="52"/>
      <c r="B141" s="58"/>
      <c r="C141" s="58"/>
      <c r="D141" s="58"/>
      <c r="E141" s="46"/>
      <c r="F141" s="46"/>
      <c r="G141" s="37"/>
      <c r="H141" s="63" t="s">
        <v>15</v>
      </c>
      <c r="I141" s="64" t="s">
        <v>17</v>
      </c>
      <c r="J141" s="65" t="str">
        <f>UPPER(IF(OR(I141="a",I141="as"),E139,IF(OR(I141="b",I141="bs"),E143,)))</f>
        <v>GOMEZ</v>
      </c>
      <c r="K141" s="54"/>
      <c r="L141" s="46"/>
      <c r="M141" s="47"/>
      <c r="N141" s="87"/>
      <c r="O141" s="161"/>
      <c r="P141" s="93" t="str">
        <f>P66</f>
        <v/>
      </c>
      <c r="Q141" s="84"/>
      <c r="R141" s="49"/>
    </row>
    <row r="142" spans="1:18" s="50" customFormat="1" ht="9.6" customHeight="1">
      <c r="A142" s="95">
        <v>32</v>
      </c>
      <c r="B142" s="41" t="str">
        <f>IF($D142="","",VLOOKUP($D142,'[1]Men Do Main Draw Prep'!$A$7:$V$39,20))</f>
        <v>DA</v>
      </c>
      <c r="C142" s="41">
        <f>IF($D142="","",VLOOKUP($D142,'[1]Men Do Main Draw Prep'!$A$7:$V$39,21))</f>
        <v>0</v>
      </c>
      <c r="D142" s="42">
        <v>2</v>
      </c>
      <c r="E142" s="43" t="str">
        <f>UPPER(IF($D142="","",VLOOKUP($D142,'[1]Men Do Main Draw Prep'!$A$7:$V$39,2)))</f>
        <v>DAY</v>
      </c>
      <c r="F142" s="43" t="str">
        <f>IF($D142="","",VLOOKUP($D142,'[1]Men Do Main Draw Prep'!$A$7:$V$39,3))</f>
        <v>Seve</v>
      </c>
      <c r="G142" s="44"/>
      <c r="H142" s="43">
        <f>IF($D142="","",VLOOKUP($D142,'[1]Men Do Main Draw Prep'!$A$7:$V$39,4))</f>
        <v>0</v>
      </c>
      <c r="I142" s="69"/>
      <c r="J142" s="46"/>
      <c r="K142" s="47"/>
      <c r="L142" s="71"/>
      <c r="M142" s="62"/>
      <c r="N142" s="87"/>
      <c r="O142" s="161"/>
      <c r="P142" s="90" t="str">
        <f>P67</f>
        <v/>
      </c>
      <c r="Q142" s="160"/>
      <c r="R142" s="49"/>
    </row>
    <row r="143" spans="1:18" s="50" customFormat="1" ht="9.6" customHeight="1">
      <c r="A143" s="52"/>
      <c r="B143" s="53"/>
      <c r="C143" s="53"/>
      <c r="D143" s="53"/>
      <c r="E143" s="43" t="str">
        <f>UPPER(IF($D142="","",VLOOKUP($D142,'[1]Men Do Main Draw Prep'!$A$7:$V$39,7)))</f>
        <v>GOMEZ</v>
      </c>
      <c r="F143" s="43" t="str">
        <f>IF($D142="","",VLOOKUP($D142,'[1]Men Do Main Draw Prep'!$A$7:$V$39,8))</f>
        <v>Liam</v>
      </c>
      <c r="G143" s="44"/>
      <c r="H143" s="43">
        <f>IF($D142="","",VLOOKUP($D142,'[1]Men Do Main Draw Prep'!$A$7:$V$39,9))</f>
        <v>0</v>
      </c>
      <c r="I143" s="54"/>
      <c r="J143" s="46"/>
      <c r="K143" s="47"/>
      <c r="L143" s="72"/>
      <c r="M143" s="73"/>
      <c r="N143" s="85" t="str">
        <f>N68</f>
        <v/>
      </c>
      <c r="O143" s="161"/>
      <c r="P143" s="87">
        <f>P68</f>
        <v>0</v>
      </c>
      <c r="Q143" s="84"/>
      <c r="R143" s="49"/>
    </row>
    <row r="144" spans="1:18" s="50" customFormat="1" ht="9.6" customHeight="1">
      <c r="A144" s="100"/>
      <c r="B144" s="101"/>
      <c r="C144" s="101"/>
      <c r="D144" s="102"/>
      <c r="E144" s="103"/>
      <c r="F144" s="103"/>
      <c r="G144" s="104"/>
      <c r="H144" s="103"/>
      <c r="I144" s="105"/>
      <c r="J144" s="106"/>
      <c r="K144" s="107"/>
      <c r="L144" s="106"/>
      <c r="M144" s="107"/>
      <c r="N144" s="90" t="str">
        <f>N69</f>
        <v/>
      </c>
      <c r="O144" s="162"/>
      <c r="P144" s="163"/>
      <c r="Q144" s="164"/>
      <c r="R144" s="49"/>
    </row>
    <row r="145" spans="1:18" s="115" customFormat="1" ht="6" customHeight="1">
      <c r="A145" s="100"/>
      <c r="B145" s="101"/>
      <c r="C145" s="101"/>
      <c r="D145" s="102"/>
      <c r="E145" s="103"/>
      <c r="F145" s="103"/>
      <c r="G145" s="109"/>
      <c r="H145" s="103"/>
      <c r="I145" s="105"/>
      <c r="J145" s="106"/>
      <c r="K145" s="107"/>
      <c r="L145" s="110"/>
      <c r="M145" s="111"/>
      <c r="N145" s="112"/>
      <c r="O145" s="113"/>
      <c r="P145" s="112"/>
      <c r="Q145" s="113"/>
      <c r="R145" s="114"/>
    </row>
    <row r="146" spans="1:18" s="127" customFormat="1" ht="10.5" customHeight="1">
      <c r="A146" s="116" t="s">
        <v>20</v>
      </c>
      <c r="B146" s="117"/>
      <c r="C146" s="118"/>
      <c r="D146" s="119" t="s">
        <v>21</v>
      </c>
      <c r="E146" s="120" t="s">
        <v>22</v>
      </c>
      <c r="F146" s="120"/>
      <c r="G146" s="120"/>
      <c r="H146" s="165"/>
      <c r="I146" s="120" t="s">
        <v>21</v>
      </c>
      <c r="J146" s="120" t="s">
        <v>23</v>
      </c>
      <c r="K146" s="122"/>
      <c r="L146" s="120" t="s">
        <v>24</v>
      </c>
      <c r="M146" s="123"/>
      <c r="N146" s="124" t="s">
        <v>25</v>
      </c>
      <c r="O146" s="124"/>
      <c r="P146" s="125" t="str">
        <f>P71</f>
        <v>27/06/12: 7:25pm</v>
      </c>
      <c r="Q146" s="126"/>
    </row>
    <row r="147" spans="1:18" s="127" customFormat="1" ht="9" customHeight="1">
      <c r="A147" s="128" t="s">
        <v>27</v>
      </c>
      <c r="B147" s="129"/>
      <c r="C147" s="130">
        <f>C72</f>
        <v>0</v>
      </c>
      <c r="D147" s="131">
        <v>1</v>
      </c>
      <c r="E147" s="132" t="str">
        <f t="shared" ref="E147:G154" si="0">E72</f>
        <v>WILLIAMS</v>
      </c>
      <c r="F147" s="166">
        <f t="shared" si="0"/>
        <v>5</v>
      </c>
      <c r="G147" s="166" t="str">
        <f t="shared" si="0"/>
        <v>CLEMENT</v>
      </c>
      <c r="H147" s="134"/>
      <c r="I147" s="135" t="s">
        <v>28</v>
      </c>
      <c r="J147" s="129">
        <f t="shared" ref="J147:J154" si="1">J72</f>
        <v>0</v>
      </c>
      <c r="K147" s="136"/>
      <c r="L147" s="129">
        <f t="shared" ref="L147:L154" si="2">L72</f>
        <v>0</v>
      </c>
      <c r="M147" s="137"/>
      <c r="N147" s="138" t="s">
        <v>29</v>
      </c>
      <c r="O147" s="139"/>
      <c r="P147" s="139"/>
      <c r="Q147" s="140"/>
    </row>
    <row r="148" spans="1:18" s="127" customFormat="1" ht="9" customHeight="1">
      <c r="A148" s="128" t="s">
        <v>30</v>
      </c>
      <c r="B148" s="129"/>
      <c r="C148" s="130">
        <f>C73</f>
        <v>0</v>
      </c>
      <c r="D148" s="131"/>
      <c r="E148" s="132" t="str">
        <f t="shared" si="0"/>
        <v>WILSON</v>
      </c>
      <c r="F148" s="166">
        <f t="shared" si="0"/>
        <v>0</v>
      </c>
      <c r="G148" s="166" t="str">
        <f t="shared" si="0"/>
        <v>VALENTINE</v>
      </c>
      <c r="H148" s="134"/>
      <c r="I148" s="135"/>
      <c r="J148" s="129">
        <f t="shared" si="1"/>
        <v>0</v>
      </c>
      <c r="K148" s="136"/>
      <c r="L148" s="129">
        <f t="shared" si="2"/>
        <v>0</v>
      </c>
      <c r="M148" s="137"/>
      <c r="N148" s="141">
        <f>N73</f>
        <v>0</v>
      </c>
      <c r="O148" s="142"/>
      <c r="P148" s="141"/>
      <c r="Q148" s="143"/>
    </row>
    <row r="149" spans="1:18" s="127" customFormat="1" ht="9" customHeight="1">
      <c r="A149" s="144" t="s">
        <v>31</v>
      </c>
      <c r="B149" s="141"/>
      <c r="C149" s="145">
        <f>C74</f>
        <v>0</v>
      </c>
      <c r="D149" s="131">
        <v>2</v>
      </c>
      <c r="E149" s="132" t="str">
        <f t="shared" si="0"/>
        <v>DAY</v>
      </c>
      <c r="F149" s="166">
        <f t="shared" si="0"/>
        <v>6</v>
      </c>
      <c r="G149" s="166" t="str">
        <f t="shared" si="0"/>
        <v>BOYCE</v>
      </c>
      <c r="H149" s="134"/>
      <c r="I149" s="135" t="s">
        <v>32</v>
      </c>
      <c r="J149" s="129">
        <f t="shared" si="1"/>
        <v>0</v>
      </c>
      <c r="K149" s="136"/>
      <c r="L149" s="129">
        <f t="shared" si="2"/>
        <v>0</v>
      </c>
      <c r="M149" s="137"/>
      <c r="N149" s="138" t="s">
        <v>33</v>
      </c>
      <c r="O149" s="139"/>
      <c r="P149" s="139"/>
      <c r="Q149" s="140"/>
    </row>
    <row r="150" spans="1:18" s="127" customFormat="1" ht="9" customHeight="1">
      <c r="A150" s="146"/>
      <c r="B150" s="147"/>
      <c r="C150" s="148"/>
      <c r="D150" s="131"/>
      <c r="E150" s="132" t="str">
        <f t="shared" si="0"/>
        <v>GOMEZ</v>
      </c>
      <c r="F150" s="166">
        <f t="shared" si="0"/>
        <v>0</v>
      </c>
      <c r="G150" s="166" t="str">
        <f t="shared" si="0"/>
        <v>COOPER</v>
      </c>
      <c r="H150" s="134"/>
      <c r="I150" s="135"/>
      <c r="J150" s="129">
        <f t="shared" si="1"/>
        <v>0</v>
      </c>
      <c r="K150" s="136"/>
      <c r="L150" s="129">
        <f t="shared" si="2"/>
        <v>0</v>
      </c>
      <c r="M150" s="137"/>
      <c r="N150" s="129"/>
      <c r="O150" s="136"/>
      <c r="P150" s="129"/>
      <c r="Q150" s="137"/>
    </row>
    <row r="151" spans="1:18" s="127" customFormat="1" ht="9" customHeight="1">
      <c r="A151" s="149" t="s">
        <v>34</v>
      </c>
      <c r="B151" s="150"/>
      <c r="C151" s="151"/>
      <c r="D151" s="131">
        <v>3</v>
      </c>
      <c r="E151" s="132" t="str">
        <f t="shared" si="0"/>
        <v>GRAZETTE</v>
      </c>
      <c r="F151" s="166">
        <f t="shared" si="0"/>
        <v>7</v>
      </c>
      <c r="G151" s="166" t="str">
        <f t="shared" si="0"/>
        <v>CHUNG</v>
      </c>
      <c r="H151" s="134"/>
      <c r="I151" s="135" t="s">
        <v>35</v>
      </c>
      <c r="J151" s="129">
        <f t="shared" si="1"/>
        <v>0</v>
      </c>
      <c r="K151" s="136"/>
      <c r="L151" s="129">
        <f t="shared" si="2"/>
        <v>0</v>
      </c>
      <c r="M151" s="137"/>
      <c r="N151" s="141">
        <f>N76</f>
        <v>0</v>
      </c>
      <c r="O151" s="142"/>
      <c r="P151" s="141"/>
      <c r="Q151" s="143"/>
    </row>
    <row r="152" spans="1:18" s="127" customFormat="1" ht="9" customHeight="1">
      <c r="A152" s="128" t="s">
        <v>27</v>
      </c>
      <c r="B152" s="129"/>
      <c r="C152" s="130">
        <f>C77</f>
        <v>0</v>
      </c>
      <c r="D152" s="131"/>
      <c r="E152" s="132" t="str">
        <f t="shared" si="0"/>
        <v>SMITH</v>
      </c>
      <c r="F152" s="166">
        <f t="shared" si="0"/>
        <v>0</v>
      </c>
      <c r="G152" s="166" t="str">
        <f t="shared" si="0"/>
        <v>DANCLAR</v>
      </c>
      <c r="H152" s="134"/>
      <c r="I152" s="135"/>
      <c r="J152" s="129">
        <f t="shared" si="1"/>
        <v>0</v>
      </c>
      <c r="K152" s="136"/>
      <c r="L152" s="129">
        <f t="shared" si="2"/>
        <v>0</v>
      </c>
      <c r="M152" s="137"/>
      <c r="N152" s="138" t="s">
        <v>36</v>
      </c>
      <c r="O152" s="139"/>
      <c r="P152" s="139"/>
      <c r="Q152" s="140"/>
    </row>
    <row r="153" spans="1:18" s="127" customFormat="1" ht="9" customHeight="1">
      <c r="A153" s="128" t="s">
        <v>37</v>
      </c>
      <c r="B153" s="129"/>
      <c r="C153" s="130">
        <f>C78</f>
        <v>0</v>
      </c>
      <c r="D153" s="131">
        <v>4</v>
      </c>
      <c r="E153" s="132" t="str">
        <f t="shared" si="0"/>
        <v>DUKE</v>
      </c>
      <c r="F153" s="166">
        <f t="shared" si="0"/>
        <v>8</v>
      </c>
      <c r="G153" s="166" t="str">
        <f t="shared" si="0"/>
        <v>AUGUSTE</v>
      </c>
      <c r="H153" s="134"/>
      <c r="I153" s="135" t="s">
        <v>38</v>
      </c>
      <c r="J153" s="129">
        <f t="shared" si="1"/>
        <v>0</v>
      </c>
      <c r="K153" s="136"/>
      <c r="L153" s="129">
        <f t="shared" si="2"/>
        <v>0</v>
      </c>
      <c r="M153" s="137"/>
      <c r="N153" s="129"/>
      <c r="O153" s="136"/>
      <c r="P153" s="129"/>
      <c r="Q153" s="137"/>
    </row>
    <row r="154" spans="1:18" s="127" customFormat="1" ht="9" customHeight="1">
      <c r="A154" s="144" t="s">
        <v>39</v>
      </c>
      <c r="B154" s="141"/>
      <c r="C154" s="145">
        <f>C79</f>
        <v>0</v>
      </c>
      <c r="D154" s="154"/>
      <c r="E154" s="155" t="str">
        <f t="shared" si="0"/>
        <v>LEWIS</v>
      </c>
      <c r="F154" s="167">
        <f t="shared" si="0"/>
        <v>0</v>
      </c>
      <c r="G154" s="167" t="str">
        <f t="shared" si="0"/>
        <v>MOHAMMED</v>
      </c>
      <c r="H154" s="157"/>
      <c r="I154" s="158"/>
      <c r="J154" s="141">
        <f t="shared" si="1"/>
        <v>0</v>
      </c>
      <c r="K154" s="142"/>
      <c r="L154" s="141">
        <f t="shared" si="2"/>
        <v>0</v>
      </c>
      <c r="M154" s="143"/>
      <c r="N154" s="141" t="str">
        <f>N79</f>
        <v>Chester Dalrymple</v>
      </c>
      <c r="O154" s="142"/>
      <c r="P154" s="141"/>
      <c r="Q154" s="143"/>
    </row>
  </sheetData>
  <mergeCells count="1">
    <mergeCell ref="A4:C4"/>
  </mergeCells>
  <conditionalFormatting sqref="B7 B11 B15 B19 B23 B27 B31 B35 B39 B43 B47 B51 B55 B59 B63 B67 B82 B86 B90 B94 B98 B102 B106 B110 B114 B118 B122 B126 B130 B134 B138 B142">
    <cfRule type="cellIs" dxfId="34" priority="35" stopIfTrue="1" operator="equal">
      <formula>"DA"</formula>
    </cfRule>
  </conditionalFormatting>
  <conditionalFormatting sqref="H10 H58 H42 H50 H34 H26 H18 H66 J30 L22 N38 J62 J46 L54 J14 H85 H133 H117 H125 H109 H101 H93 H141 J105 L97 N113 J137 J121 L129 J89 N67">
    <cfRule type="expression" dxfId="33" priority="32" stopIfTrue="1">
      <formula>AND($N$1="CU",H10="Umpire")</formula>
    </cfRule>
    <cfRule type="expression" dxfId="32" priority="33" stopIfTrue="1">
      <formula>AND($N$1="CU",H10&lt;&gt;"Umpire",I10&lt;&gt;"")</formula>
    </cfRule>
    <cfRule type="expression" dxfId="31" priority="34" stopIfTrue="1">
      <formula>AND($N$1="CU",H10&lt;&gt;"Umpire")</formula>
    </cfRule>
  </conditionalFormatting>
  <conditionalFormatting sqref="L13 L29 L45 L61 N21 N53 P37 J9 J17 J25 J33 J41 J49 J57 J65 L88 L104 L120 L136 N96 N128 P112 J84 J92 J100 J108 J116 J124 J132 J140">
    <cfRule type="expression" dxfId="30" priority="30" stopIfTrue="1">
      <formula>I10="as"</formula>
    </cfRule>
    <cfRule type="expression" dxfId="29" priority="31" stopIfTrue="1">
      <formula>I10="bs"</formula>
    </cfRule>
  </conditionalFormatting>
  <conditionalFormatting sqref="L14 L30 L46 L62 N22 N54 P38 J10 J18 J26 J34 J42 J50 J58 J66 L89 L105 L121 L137 N97 N129 P113 J85 J93 J101 J109 J117 J125 J133 J141">
    <cfRule type="expression" dxfId="28" priority="28" stopIfTrue="1">
      <formula>I10="as"</formula>
    </cfRule>
    <cfRule type="expression" dxfId="27" priority="29" stopIfTrue="1">
      <formula>I10="bs"</formula>
    </cfRule>
  </conditionalFormatting>
  <conditionalFormatting sqref="I10 I18 I26 I34 I42 I50 I58 I66 K62 K46 K30 K14 M22 M54 O38 I85 I93 I101 I109 I117 I125 I133 I141 K137 K121 K105 K89 M97 M129 O113 O67">
    <cfRule type="expression" dxfId="26" priority="27" stopIfTrue="1">
      <formula>$N$1="CU"</formula>
    </cfRule>
  </conditionalFormatting>
  <conditionalFormatting sqref="E7 E11 E15 E19 E23 E27 E31 E35 E39 E43 E47 E51 E55 E59 E63 E67 E82 E86 E90 E94 E98 E102 E106 E110 E114 E118 E122 E126 E130 E134 E138 E142">
    <cfRule type="cellIs" dxfId="25" priority="26" stopIfTrue="1" operator="equal">
      <formula>"Bye"</formula>
    </cfRule>
  </conditionalFormatting>
  <conditionalFormatting sqref="D7 D11 D15 D19 D23 D27 D31 D35 D39 D43 D47 D51 D55 D59 D63 D67 D82 D86 D90 D94 D98 D102 D106 D110 D114 D118 D122 D126 D130 D134 D138 D142">
    <cfRule type="cellIs" dxfId="24" priority="25" stopIfTrue="1" operator="lessThan">
      <formula>9</formula>
    </cfRule>
  </conditionalFormatting>
  <conditionalFormatting sqref="N65">
    <cfRule type="expression" dxfId="23" priority="23" stopIfTrue="1">
      <formula>O38="as"</formula>
    </cfRule>
    <cfRule type="expression" dxfId="22" priority="24" stopIfTrue="1">
      <formula>O38="bs"</formula>
    </cfRule>
  </conditionalFormatting>
  <conditionalFormatting sqref="N69">
    <cfRule type="expression" dxfId="21" priority="21" stopIfTrue="1">
      <formula>O113="as"</formula>
    </cfRule>
    <cfRule type="expression" dxfId="20" priority="22" stopIfTrue="1">
      <formula>O113="bs"</formula>
    </cfRule>
  </conditionalFormatting>
  <conditionalFormatting sqref="N64">
    <cfRule type="expression" dxfId="19" priority="19" stopIfTrue="1">
      <formula>O38="as"</formula>
    </cfRule>
    <cfRule type="expression" dxfId="18" priority="20" stopIfTrue="1">
      <formula>O38="bs"</formula>
    </cfRule>
  </conditionalFormatting>
  <conditionalFormatting sqref="N68">
    <cfRule type="expression" dxfId="17" priority="17" stopIfTrue="1">
      <formula>O113="as"</formula>
    </cfRule>
    <cfRule type="expression" dxfId="16" priority="18" stopIfTrue="1">
      <formula>O113="bs"</formula>
    </cfRule>
  </conditionalFormatting>
  <conditionalFormatting sqref="P67">
    <cfRule type="expression" dxfId="15" priority="15" stopIfTrue="1">
      <formula>O67="as"</formula>
    </cfRule>
    <cfRule type="expression" dxfId="14" priority="16" stopIfTrue="1">
      <formula>O67="bs"</formula>
    </cfRule>
  </conditionalFormatting>
  <conditionalFormatting sqref="P66">
    <cfRule type="expression" dxfId="13" priority="13" stopIfTrue="1">
      <formula>O67="as"</formula>
    </cfRule>
    <cfRule type="expression" dxfId="12" priority="14" stopIfTrue="1">
      <formula>O67="bs"</formula>
    </cfRule>
  </conditionalFormatting>
  <conditionalFormatting sqref="P142">
    <cfRule type="expression" dxfId="11" priority="11" stopIfTrue="1">
      <formula>O67="as"</formula>
    </cfRule>
    <cfRule type="expression" dxfId="10" priority="12" stopIfTrue="1">
      <formula>O67="bs"</formula>
    </cfRule>
  </conditionalFormatting>
  <conditionalFormatting sqref="N140">
    <cfRule type="expression" dxfId="9" priority="9" stopIfTrue="1">
      <formula>O38="as"</formula>
    </cfRule>
    <cfRule type="expression" dxfId="8" priority="10" stopIfTrue="1">
      <formula>O38="bs"</formula>
    </cfRule>
  </conditionalFormatting>
  <conditionalFormatting sqref="N144">
    <cfRule type="expression" dxfId="7" priority="7" stopIfTrue="1">
      <formula>O113="as"</formula>
    </cfRule>
    <cfRule type="expression" dxfId="6" priority="8" stopIfTrue="1">
      <formula>O113="bs"</formula>
    </cfRule>
  </conditionalFormatting>
  <conditionalFormatting sqref="N139">
    <cfRule type="expression" dxfId="5" priority="5" stopIfTrue="1">
      <formula>O38="as"</formula>
    </cfRule>
    <cfRule type="expression" dxfId="4" priority="6" stopIfTrue="1">
      <formula>O38="bs"</formula>
    </cfRule>
  </conditionalFormatting>
  <conditionalFormatting sqref="N143">
    <cfRule type="expression" dxfId="3" priority="3" stopIfTrue="1">
      <formula>O113="as"</formula>
    </cfRule>
    <cfRule type="expression" dxfId="2" priority="4" stopIfTrue="1">
      <formula>O113="bs"</formula>
    </cfRule>
  </conditionalFormatting>
  <conditionalFormatting sqref="P141">
    <cfRule type="expression" dxfId="1" priority="1" stopIfTrue="1">
      <formula>O67="as"</formula>
    </cfRule>
    <cfRule type="expression" dxfId="0" priority="2" stopIfTrue="1">
      <formula>O67="bs"</formula>
    </cfRule>
  </conditionalFormatting>
  <dataValidations count="1">
    <dataValidation type="list" allowBlank="1" showInputMessage="1" sqref="H10 H42 H18 H58 H26 H50 H34 H66 J62 J46 L54 N38 J30 L22 J14 H85 H117 H93 H133 H101 H125 H109 H141 J137 J121 L129 N113 J105 L97 J89 N67">
      <formula1>$T$7:$T$16</formula1>
    </dataValidation>
  </dataValidations>
  <printOptions horizontalCentered="1"/>
  <pageMargins left="0.35" right="0.35" top="0.39" bottom="0.39" header="0" footer="0"/>
  <pageSetup scale="90" orientation="portrait" horizontalDpi="300" verticalDpi="300" r:id="rId1"/>
  <headerFooter alignWithMargins="0"/>
  <rowBreaks count="1" manualBreakCount="1">
    <brk id="7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Men Do Main</vt:lpstr>
      <vt:lpstr>'Men Do Main'!Print_Titles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jermille</dc:creator>
  <cp:lastModifiedBy>jermille</cp:lastModifiedBy>
  <dcterms:created xsi:type="dcterms:W3CDTF">2012-06-28T20:59:14Z</dcterms:created>
  <dcterms:modified xsi:type="dcterms:W3CDTF">2012-06-28T21:00:14Z</dcterms:modified>
</cp:coreProperties>
</file>