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4.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5.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trlProps/ctrlProp6.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7.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ctrlProps/ctrlProp8.xml" ContentType="application/vnd.ms-excel.controlproperties+xml"/>
  <Override PartName="/xl/comments8.xml" ContentType="application/vnd.openxmlformats-officedocument.spreadsheetml.comments+xml"/>
  <Override PartName="/xl/drawings/drawing10.xml" ContentType="application/vnd.openxmlformats-officedocument.drawing+xml"/>
  <Override PartName="/xl/ctrlProps/ctrlProp9.xml" ContentType="application/vnd.ms-excel.controlproperties+xml"/>
  <Override PartName="/xl/comments9.xml" ContentType="application/vnd.openxmlformats-officedocument.spreadsheetml.comments+xml"/>
  <Override PartName="/xl/drawings/drawing11.xml" ContentType="application/vnd.openxmlformats-officedocument.drawing+xml"/>
  <Override PartName="/xl/ctrlProps/ctrlProp10.xml" ContentType="application/vnd.ms-excel.controlproperties+xml"/>
  <Override PartName="/xl/comments10.xml" ContentType="application/vnd.openxmlformats-officedocument.spreadsheetml.comments+xml"/>
  <Override PartName="/xl/drawings/drawing12.xml" ContentType="application/vnd.openxmlformats-officedocument.drawing+xml"/>
  <Override PartName="/xl/ctrlProps/ctrlProp11.xml" ContentType="application/vnd.ms-excel.controlproperties+xml"/>
  <Override PartName="/xl/comments11.xml" ContentType="application/vnd.openxmlformats-officedocument.spreadsheetml.comments+xml"/>
  <Override PartName="/xl/drawings/drawing13.xml" ContentType="application/vnd.openxmlformats-officedocument.drawing+xml"/>
  <Override PartName="/xl/ctrlProps/ctrlProp12.xml" ContentType="application/vnd.ms-excel.controlproperties+xml"/>
  <Override PartName="/xl/ctrlProps/ctrlProp13.xml" ContentType="application/vnd.ms-excel.controlproperties+xml"/>
  <Override PartName="/xl/comments12.xml" ContentType="application/vnd.openxmlformats-officedocument.spreadsheetml.comments+xml"/>
  <Override PartName="/xl/drawings/drawing14.xml" ContentType="application/vnd.openxmlformats-officedocument.drawing+xml"/>
  <Override PartName="/xl/ctrlProps/ctrlProp14.xml" ContentType="application/vnd.ms-excel.controlproperties+xml"/>
  <Override PartName="/xl/comments13.xml" ContentType="application/vnd.openxmlformats-officedocument.spreadsheetml.comments+xml"/>
  <Override PartName="/xl/drawings/drawing15.xml" ContentType="application/vnd.openxmlformats-officedocument.drawing+xml"/>
  <Override PartName="/xl/ctrlProps/ctrlProp15.xml" ContentType="application/vnd.ms-excel.controlproperties+xml"/>
  <Override PartName="/xl/comments14.xml" ContentType="application/vnd.openxmlformats-officedocument.spreadsheetml.comments+xml"/>
  <Override PartName="/xl/drawings/drawing16.xml" ContentType="application/vnd.openxmlformats-officedocument.drawing+xml"/>
  <Override PartName="/xl/ctrlProps/ctrlProp16.xml" ContentType="application/vnd.ms-excel.controlproperties+xml"/>
  <Override PartName="/xl/comments15.xml" ContentType="application/vnd.openxmlformats-officedocument.spreadsheetml.comments+xml"/>
  <Override PartName="/xl/drawings/drawing17.xml" ContentType="application/vnd.openxmlformats-officedocument.drawing+xml"/>
  <Override PartName="/xl/ctrlProps/ctrlProp17.xml" ContentType="application/vnd.ms-excel.controlproperties+xml"/>
  <Override PartName="/xl/comments16.xml" ContentType="application/vnd.openxmlformats-officedocument.spreadsheetml.comments+xml"/>
  <Override PartName="/xl/drawings/drawing18.xml" ContentType="application/vnd.openxmlformats-officedocument.drawing+xml"/>
  <Override PartName="/xl/ctrlProps/ctrlProp18.xml" ContentType="application/vnd.ms-excel.controlproperties+xml"/>
  <Override PartName="/xl/ctrlProps/ctrlProp19.xml" ContentType="application/vnd.ms-excel.controlproperties+xml"/>
  <Override PartName="/xl/comments17.xml" ContentType="application/vnd.openxmlformats-officedocument.spreadsheetml.comments+xml"/>
  <Override PartName="/xl/drawings/drawing19.xml" ContentType="application/vnd.openxmlformats-officedocument.drawing+xml"/>
  <Override PartName="/xl/ctrlProps/ctrlProp20.xml" ContentType="application/vnd.ms-excel.controlproperties+xml"/>
  <Override PartName="/xl/ctrlProps/ctrlProp21.xml" ContentType="application/vnd.ms-excel.controlproperties+xml"/>
  <Override PartName="/xl/comments18.xml" ContentType="application/vnd.openxmlformats-officedocument.spreadsheetml.comments+xml"/>
  <Override PartName="/xl/drawings/drawing20.xml" ContentType="application/vnd.openxmlformats-officedocument.drawing+xml"/>
  <Override PartName="/xl/ctrlProps/ctrlProp22.xml" ContentType="application/vnd.ms-excel.controlproperties+xml"/>
  <Override PartName="/xl/comments19.xml" ContentType="application/vnd.openxmlformats-officedocument.spreadsheetml.comments+xml"/>
  <Override PartName="/xl/drawings/drawing21.xml" ContentType="application/vnd.openxmlformats-officedocument.drawing+xml"/>
  <Override PartName="/xl/ctrlProps/ctrlProp23.xml" ContentType="application/vnd.ms-excel.controlproperties+xml"/>
  <Override PartName="/xl/comments20.xml" ContentType="application/vnd.openxmlformats-officedocument.spreadsheetml.comments+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50" windowWidth="12240" windowHeight="8520" firstSheet="5" activeTab="7"/>
  </bookViews>
  <sheets>
    <sheet name="Boys 10 Si Main " sheetId="2" r:id="rId1"/>
    <sheet name="Boys 12 Si Main " sheetId="8" r:id="rId2"/>
    <sheet name="Boys 14 Si Main " sheetId="12" r:id="rId3"/>
    <sheet name="Boys 16 Si Main " sheetId="13" r:id="rId4"/>
    <sheet name="Boys 18 Si Main " sheetId="15" r:id="rId5"/>
    <sheet name="Girls'10 RR G1 " sheetId="23" r:id="rId6"/>
    <sheet name="Girls 12 Si Main " sheetId="7" r:id="rId7"/>
    <sheet name="Girls 14 Si Main " sheetId="11" r:id="rId8"/>
    <sheet name="Girls 16 Si Main " sheetId="14" r:id="rId9"/>
    <sheet name="Girls 18 Si Main " sheetId="16" r:id="rId10"/>
    <sheet name=" 10 Do Main " sheetId="1" r:id="rId11"/>
    <sheet name="Boys 12 Do Main " sheetId="4" r:id="rId12"/>
    <sheet name="Boys 14 Do Main " sheetId="21" r:id="rId13"/>
    <sheet name="Boys 18 Do Main " sheetId="17" r:id="rId14"/>
    <sheet name="Girls 12 Do Main " sheetId="3" r:id="rId15"/>
    <sheet name="Girls 14 Do Main " sheetId="9" r:id="rId16"/>
    <sheet name="Girls 18 Do Main " sheetId="18" r:id="rId17"/>
    <sheet name="Jun Mix Do Main 24&amp;32" sheetId="19" r:id="rId18"/>
    <sheet name="Sen Mix Do Main 16" sheetId="20" r:id="rId19"/>
    <sheet name="Boys 12 Si Consol 8" sheetId="6" r:id="rId20"/>
    <sheet name="Girls 12 Si Consol 8" sheetId="5" r:id="rId21"/>
    <sheet name="Honor Roll" sheetId="22" r:id="rId22"/>
  </sheets>
  <externalReferences>
    <externalReference r:id="rId23"/>
    <externalReference r:id="rId24"/>
    <externalReference r:id="rId25"/>
    <externalReference r:id="rId26"/>
    <externalReference r:id="rId27"/>
    <externalReference r:id="rId28"/>
    <externalReference r:id="rId29"/>
  </externalReferences>
  <definedNames>
    <definedName name="_Order1" hidden="1">255</definedName>
    <definedName name="Combo_MD" localSheetId="0" hidden="1">{"'Sheet5'!$A$1:$F$68"}</definedName>
    <definedName name="Combo_MD" localSheetId="11" hidden="1">{"'Sheet5'!$A$1:$F$68"}</definedName>
    <definedName name="Combo_MD" localSheetId="19" hidden="1">{"'Sheet5'!$A$1:$F$68"}</definedName>
    <definedName name="Combo_MD" localSheetId="1" hidden="1">{"'Sheet5'!$A$1:$F$68"}</definedName>
    <definedName name="Combo_MD" localSheetId="12" hidden="1">{"'Sheet5'!$A$1:$F$68"}</definedName>
    <definedName name="Combo_MD" localSheetId="2" hidden="1">{"'Sheet5'!$A$1:$F$68"}</definedName>
    <definedName name="Combo_MD" localSheetId="3" hidden="1">{"'Sheet5'!$A$1:$F$68"}</definedName>
    <definedName name="Combo_MD" localSheetId="13" hidden="1">{"'Sheet5'!$A$1:$F$68"}</definedName>
    <definedName name="Combo_MD" localSheetId="4" hidden="1">{"'Sheet5'!$A$1:$F$68"}</definedName>
    <definedName name="Combo_MD" localSheetId="14" hidden="1">{"'Sheet5'!$A$1:$F$68"}</definedName>
    <definedName name="Combo_MD" localSheetId="20" hidden="1">{"'Sheet5'!$A$1:$F$68"}</definedName>
    <definedName name="Combo_MD" localSheetId="6" hidden="1">{"'Sheet5'!$A$1:$F$68"}</definedName>
    <definedName name="Combo_MD" localSheetId="15" hidden="1">{"'Sheet5'!$A$1:$F$68"}</definedName>
    <definedName name="Combo_MD" localSheetId="7" hidden="1">{"'Sheet5'!$A$1:$F$68"}</definedName>
    <definedName name="Combo_MD" localSheetId="8" hidden="1">{"'Sheet5'!$A$1:$F$68"}</definedName>
    <definedName name="Combo_MD" localSheetId="16" hidden="1">{"'Sheet5'!$A$1:$F$68"}</definedName>
    <definedName name="Combo_MD" localSheetId="9" hidden="1">{"'Sheet5'!$A$1:$F$68"}</definedName>
    <definedName name="Combo_MD" localSheetId="5" hidden="1">{"'Sheet5'!$A$1:$F$68"}</definedName>
    <definedName name="Combo_MD" localSheetId="21" hidden="1">{"'Sheet5'!$A$1:$F$68"}</definedName>
    <definedName name="Combo_MD" localSheetId="17" hidden="1">{"'Sheet5'!$A$1:$F$68"}</definedName>
    <definedName name="Combo_MD" localSheetId="18" hidden="1">{"'Sheet5'!$A$1:$F$68"}</definedName>
    <definedName name="Combo_MD" hidden="1">{"'Sheet5'!$A$1:$F$68"}</definedName>
    <definedName name="Combo_QD_32" localSheetId="0" hidden="1">{"'Sheet5'!$A$1:$F$68"}</definedName>
    <definedName name="Combo_QD_32" localSheetId="11" hidden="1">{"'Sheet5'!$A$1:$F$68"}</definedName>
    <definedName name="Combo_QD_32" localSheetId="19" hidden="1">{"'Sheet5'!$A$1:$F$68"}</definedName>
    <definedName name="Combo_QD_32" localSheetId="1" hidden="1">{"'Sheet5'!$A$1:$F$68"}</definedName>
    <definedName name="Combo_QD_32" localSheetId="12" hidden="1">{"'Sheet5'!$A$1:$F$68"}</definedName>
    <definedName name="Combo_QD_32" localSheetId="2" hidden="1">{"'Sheet5'!$A$1:$F$68"}</definedName>
    <definedName name="Combo_QD_32" localSheetId="3" hidden="1">{"'Sheet5'!$A$1:$F$68"}</definedName>
    <definedName name="Combo_QD_32" localSheetId="13" hidden="1">{"'Sheet5'!$A$1:$F$68"}</definedName>
    <definedName name="Combo_QD_32" localSheetId="4" hidden="1">{"'Sheet5'!$A$1:$F$68"}</definedName>
    <definedName name="Combo_QD_32" localSheetId="14" hidden="1">{"'Sheet5'!$A$1:$F$68"}</definedName>
    <definedName name="Combo_QD_32" localSheetId="20" hidden="1">{"'Sheet5'!$A$1:$F$68"}</definedName>
    <definedName name="Combo_QD_32" localSheetId="6" hidden="1">{"'Sheet5'!$A$1:$F$68"}</definedName>
    <definedName name="Combo_QD_32" localSheetId="15" hidden="1">{"'Sheet5'!$A$1:$F$68"}</definedName>
    <definedName name="Combo_QD_32" localSheetId="7" hidden="1">{"'Sheet5'!$A$1:$F$68"}</definedName>
    <definedName name="Combo_QD_32" localSheetId="8" hidden="1">{"'Sheet5'!$A$1:$F$68"}</definedName>
    <definedName name="Combo_QD_32" localSheetId="16" hidden="1">{"'Sheet5'!$A$1:$F$68"}</definedName>
    <definedName name="Combo_QD_32" localSheetId="9" hidden="1">{"'Sheet5'!$A$1:$F$68"}</definedName>
    <definedName name="Combo_QD_32" localSheetId="5" hidden="1">{"'Sheet5'!$A$1:$F$68"}</definedName>
    <definedName name="Combo_QD_32" localSheetId="21" hidden="1">{"'Sheet5'!$A$1:$F$68"}</definedName>
    <definedName name="Combo_QD_32" localSheetId="17" hidden="1">{"'Sheet5'!$A$1:$F$68"}</definedName>
    <definedName name="Combo_QD_32" localSheetId="18" hidden="1">{"'Sheet5'!$A$1:$F$68"}</definedName>
    <definedName name="Combo_QD_32" hidden="1">{"'Sheet5'!$A$1:$F$68"}</definedName>
    <definedName name="Combo_Qual" localSheetId="0" hidden="1">{"'Sheet5'!$A$1:$F$68"}</definedName>
    <definedName name="Combo_Qual" localSheetId="11" hidden="1">{"'Sheet5'!$A$1:$F$68"}</definedName>
    <definedName name="Combo_Qual" localSheetId="19" hidden="1">{"'Sheet5'!$A$1:$F$68"}</definedName>
    <definedName name="Combo_Qual" localSheetId="1" hidden="1">{"'Sheet5'!$A$1:$F$68"}</definedName>
    <definedName name="Combo_Qual" localSheetId="12" hidden="1">{"'Sheet5'!$A$1:$F$68"}</definedName>
    <definedName name="Combo_Qual" localSheetId="2" hidden="1">{"'Sheet5'!$A$1:$F$68"}</definedName>
    <definedName name="Combo_Qual" localSheetId="3" hidden="1">{"'Sheet5'!$A$1:$F$68"}</definedName>
    <definedName name="Combo_Qual" localSheetId="13" hidden="1">{"'Sheet5'!$A$1:$F$68"}</definedName>
    <definedName name="Combo_Qual" localSheetId="4" hidden="1">{"'Sheet5'!$A$1:$F$68"}</definedName>
    <definedName name="Combo_Qual" localSheetId="14" hidden="1">{"'Sheet5'!$A$1:$F$68"}</definedName>
    <definedName name="Combo_Qual" localSheetId="20" hidden="1">{"'Sheet5'!$A$1:$F$68"}</definedName>
    <definedName name="Combo_Qual" localSheetId="6" hidden="1">{"'Sheet5'!$A$1:$F$68"}</definedName>
    <definedName name="Combo_Qual" localSheetId="15" hidden="1">{"'Sheet5'!$A$1:$F$68"}</definedName>
    <definedName name="Combo_Qual" localSheetId="7" hidden="1">{"'Sheet5'!$A$1:$F$68"}</definedName>
    <definedName name="Combo_Qual" localSheetId="8" hidden="1">{"'Sheet5'!$A$1:$F$68"}</definedName>
    <definedName name="Combo_Qual" localSheetId="16" hidden="1">{"'Sheet5'!$A$1:$F$68"}</definedName>
    <definedName name="Combo_Qual" localSheetId="9" hidden="1">{"'Sheet5'!$A$1:$F$68"}</definedName>
    <definedName name="Combo_Qual" localSheetId="5" hidden="1">{"'Sheet5'!$A$1:$F$68"}</definedName>
    <definedName name="Combo_Qual" localSheetId="21" hidden="1">{"'Sheet5'!$A$1:$F$68"}</definedName>
    <definedName name="Combo_Qual" localSheetId="17" hidden="1">{"'Sheet5'!$A$1:$F$68"}</definedName>
    <definedName name="Combo_Qual" localSheetId="18" hidden="1">{"'Sheet5'!$A$1:$F$68"}</definedName>
    <definedName name="Combo_Qual" hidden="1">{"'Sheet5'!$A$1:$F$68"}</definedName>
    <definedName name="Combo_Qual_128_8" localSheetId="0" hidden="1">{"'Sheet5'!$A$1:$F$68"}</definedName>
    <definedName name="Combo_Qual_128_8" localSheetId="11" hidden="1">{"'Sheet5'!$A$1:$F$68"}</definedName>
    <definedName name="Combo_Qual_128_8" localSheetId="19" hidden="1">{"'Sheet5'!$A$1:$F$68"}</definedName>
    <definedName name="Combo_Qual_128_8" localSheetId="1" hidden="1">{"'Sheet5'!$A$1:$F$68"}</definedName>
    <definedName name="Combo_Qual_128_8" localSheetId="12" hidden="1">{"'Sheet5'!$A$1:$F$68"}</definedName>
    <definedName name="Combo_Qual_128_8" localSheetId="2" hidden="1">{"'Sheet5'!$A$1:$F$68"}</definedName>
    <definedName name="Combo_Qual_128_8" localSheetId="3" hidden="1">{"'Sheet5'!$A$1:$F$68"}</definedName>
    <definedName name="Combo_Qual_128_8" localSheetId="13" hidden="1">{"'Sheet5'!$A$1:$F$68"}</definedName>
    <definedName name="Combo_Qual_128_8" localSheetId="4" hidden="1">{"'Sheet5'!$A$1:$F$68"}</definedName>
    <definedName name="Combo_Qual_128_8" localSheetId="14" hidden="1">{"'Sheet5'!$A$1:$F$68"}</definedName>
    <definedName name="Combo_Qual_128_8" localSheetId="20" hidden="1">{"'Sheet5'!$A$1:$F$68"}</definedName>
    <definedName name="Combo_Qual_128_8" localSheetId="6" hidden="1">{"'Sheet5'!$A$1:$F$68"}</definedName>
    <definedName name="Combo_Qual_128_8" localSheetId="15" hidden="1">{"'Sheet5'!$A$1:$F$68"}</definedName>
    <definedName name="Combo_Qual_128_8" localSheetId="7" hidden="1">{"'Sheet5'!$A$1:$F$68"}</definedName>
    <definedName name="Combo_Qual_128_8" localSheetId="8" hidden="1">{"'Sheet5'!$A$1:$F$68"}</definedName>
    <definedName name="Combo_Qual_128_8" localSheetId="16" hidden="1">{"'Sheet5'!$A$1:$F$68"}</definedName>
    <definedName name="Combo_Qual_128_8" localSheetId="9" hidden="1">{"'Sheet5'!$A$1:$F$68"}</definedName>
    <definedName name="Combo_Qual_128_8" localSheetId="5" hidden="1">{"'Sheet5'!$A$1:$F$68"}</definedName>
    <definedName name="Combo_Qual_128_8" localSheetId="21" hidden="1">{"'Sheet5'!$A$1:$F$68"}</definedName>
    <definedName name="Combo_Qual_128_8" localSheetId="17" hidden="1">{"'Sheet5'!$A$1:$F$68"}</definedName>
    <definedName name="Combo_Qual_128_8" localSheetId="18" hidden="1">{"'Sheet5'!$A$1:$F$68"}</definedName>
    <definedName name="Combo_Qual_128_8" hidden="1">{"'Sheet5'!$A$1:$F$68"}</definedName>
    <definedName name="Combo_Qual_64_8" localSheetId="0" hidden="1">{"'Sheet5'!$A$1:$F$68"}</definedName>
    <definedName name="Combo_Qual_64_8" localSheetId="11" hidden="1">{"'Sheet5'!$A$1:$F$68"}</definedName>
    <definedName name="Combo_Qual_64_8" localSheetId="19" hidden="1">{"'Sheet5'!$A$1:$F$68"}</definedName>
    <definedName name="Combo_Qual_64_8" localSheetId="1" hidden="1">{"'Sheet5'!$A$1:$F$68"}</definedName>
    <definedName name="Combo_Qual_64_8" localSheetId="12" hidden="1">{"'Sheet5'!$A$1:$F$68"}</definedName>
    <definedName name="Combo_Qual_64_8" localSheetId="2" hidden="1">{"'Sheet5'!$A$1:$F$68"}</definedName>
    <definedName name="Combo_Qual_64_8" localSheetId="3" hidden="1">{"'Sheet5'!$A$1:$F$68"}</definedName>
    <definedName name="Combo_Qual_64_8" localSheetId="13" hidden="1">{"'Sheet5'!$A$1:$F$68"}</definedName>
    <definedName name="Combo_Qual_64_8" localSheetId="4" hidden="1">{"'Sheet5'!$A$1:$F$68"}</definedName>
    <definedName name="Combo_Qual_64_8" localSheetId="14" hidden="1">{"'Sheet5'!$A$1:$F$68"}</definedName>
    <definedName name="Combo_Qual_64_8" localSheetId="20" hidden="1">{"'Sheet5'!$A$1:$F$68"}</definedName>
    <definedName name="Combo_Qual_64_8" localSheetId="6" hidden="1">{"'Sheet5'!$A$1:$F$68"}</definedName>
    <definedName name="Combo_Qual_64_8" localSheetId="15" hidden="1">{"'Sheet5'!$A$1:$F$68"}</definedName>
    <definedName name="Combo_Qual_64_8" localSheetId="7" hidden="1">{"'Sheet5'!$A$1:$F$68"}</definedName>
    <definedName name="Combo_Qual_64_8" localSheetId="8" hidden="1">{"'Sheet5'!$A$1:$F$68"}</definedName>
    <definedName name="Combo_Qual_64_8" localSheetId="16" hidden="1">{"'Sheet5'!$A$1:$F$68"}</definedName>
    <definedName name="Combo_Qual_64_8" localSheetId="9" hidden="1">{"'Sheet5'!$A$1:$F$68"}</definedName>
    <definedName name="Combo_Qual_64_8" localSheetId="5" hidden="1">{"'Sheet5'!$A$1:$F$68"}</definedName>
    <definedName name="Combo_Qual_64_8" localSheetId="21" hidden="1">{"'Sheet5'!$A$1:$F$68"}</definedName>
    <definedName name="Combo_Qual_64_8" localSheetId="17" hidden="1">{"'Sheet5'!$A$1:$F$68"}</definedName>
    <definedName name="Combo_Qual_64_8" localSheetId="18" hidden="1">{"'Sheet5'!$A$1:$F$68"}</definedName>
    <definedName name="Combo_Qual_64_8" hidden="1">{"'Sheet5'!$A$1:$F$68"}</definedName>
    <definedName name="Combo2" localSheetId="0" hidden="1">{"'Sheet5'!$A$1:$F$68"}</definedName>
    <definedName name="Combo2" localSheetId="11" hidden="1">{"'Sheet5'!$A$1:$F$68"}</definedName>
    <definedName name="Combo2" localSheetId="19" hidden="1">{"'Sheet5'!$A$1:$F$68"}</definedName>
    <definedName name="Combo2" localSheetId="1" hidden="1">{"'Sheet5'!$A$1:$F$68"}</definedName>
    <definedName name="Combo2" localSheetId="12" hidden="1">{"'Sheet5'!$A$1:$F$68"}</definedName>
    <definedName name="Combo2" localSheetId="2" hidden="1">{"'Sheet5'!$A$1:$F$68"}</definedName>
    <definedName name="Combo2" localSheetId="3" hidden="1">{"'Sheet5'!$A$1:$F$68"}</definedName>
    <definedName name="Combo2" localSheetId="13" hidden="1">{"'Sheet5'!$A$1:$F$68"}</definedName>
    <definedName name="Combo2" localSheetId="4" hidden="1">{"'Sheet5'!$A$1:$F$68"}</definedName>
    <definedName name="Combo2" localSheetId="14" hidden="1">{"'Sheet5'!$A$1:$F$68"}</definedName>
    <definedName name="Combo2" localSheetId="20" hidden="1">{"'Sheet5'!$A$1:$F$68"}</definedName>
    <definedName name="Combo2" localSheetId="6" hidden="1">{"'Sheet5'!$A$1:$F$68"}</definedName>
    <definedName name="Combo2" localSheetId="15" hidden="1">{"'Sheet5'!$A$1:$F$68"}</definedName>
    <definedName name="Combo2" localSheetId="7" hidden="1">{"'Sheet5'!$A$1:$F$68"}</definedName>
    <definedName name="Combo2" localSheetId="8" hidden="1">{"'Sheet5'!$A$1:$F$68"}</definedName>
    <definedName name="Combo2" localSheetId="16" hidden="1">{"'Sheet5'!$A$1:$F$68"}</definedName>
    <definedName name="Combo2" localSheetId="9" hidden="1">{"'Sheet5'!$A$1:$F$68"}</definedName>
    <definedName name="Combo2" localSheetId="5" hidden="1">{"'Sheet5'!$A$1:$F$68"}</definedName>
    <definedName name="Combo2" localSheetId="21" hidden="1">{"'Sheet5'!$A$1:$F$68"}</definedName>
    <definedName name="Combo2" localSheetId="17" hidden="1">{"'Sheet5'!$A$1:$F$68"}</definedName>
    <definedName name="Combo2" localSheetId="18" hidden="1">{"'Sheet5'!$A$1:$F$68"}</definedName>
    <definedName name="Combo2" hidden="1">{"'Sheet5'!$A$1:$F$68"}</definedName>
    <definedName name="Draw1" localSheetId="0" hidden="1">{"'Sheet5'!$A$1:$F$68"}</definedName>
    <definedName name="Draw1" localSheetId="11" hidden="1">{"'Sheet5'!$A$1:$F$68"}</definedName>
    <definedName name="Draw1" localSheetId="19" hidden="1">{"'Sheet5'!$A$1:$F$68"}</definedName>
    <definedName name="Draw1" localSheetId="1" hidden="1">{"'Sheet5'!$A$1:$F$68"}</definedName>
    <definedName name="Draw1" localSheetId="12" hidden="1">{"'Sheet5'!$A$1:$F$68"}</definedName>
    <definedName name="Draw1" localSheetId="2" hidden="1">{"'Sheet5'!$A$1:$F$68"}</definedName>
    <definedName name="Draw1" localSheetId="3" hidden="1">{"'Sheet5'!$A$1:$F$68"}</definedName>
    <definedName name="Draw1" localSheetId="13" hidden="1">{"'Sheet5'!$A$1:$F$68"}</definedName>
    <definedName name="Draw1" localSheetId="4" hidden="1">{"'Sheet5'!$A$1:$F$68"}</definedName>
    <definedName name="Draw1" localSheetId="14" hidden="1">{"'Sheet5'!$A$1:$F$68"}</definedName>
    <definedName name="Draw1" localSheetId="20" hidden="1">{"'Sheet5'!$A$1:$F$68"}</definedName>
    <definedName name="Draw1" localSheetId="6" hidden="1">{"'Sheet5'!$A$1:$F$68"}</definedName>
    <definedName name="Draw1" localSheetId="15" hidden="1">{"'Sheet5'!$A$1:$F$68"}</definedName>
    <definedName name="Draw1" localSheetId="7" hidden="1">{"'Sheet5'!$A$1:$F$68"}</definedName>
    <definedName name="Draw1" localSheetId="8" hidden="1">{"'Sheet5'!$A$1:$F$68"}</definedName>
    <definedName name="Draw1" localSheetId="16" hidden="1">{"'Sheet5'!$A$1:$F$68"}</definedName>
    <definedName name="Draw1" localSheetId="9" hidden="1">{"'Sheet5'!$A$1:$F$68"}</definedName>
    <definedName name="Draw1" localSheetId="5" hidden="1">{"'Sheet5'!$A$1:$F$68"}</definedName>
    <definedName name="Draw1" localSheetId="21" hidden="1">{"'Sheet5'!$A$1:$F$68"}</definedName>
    <definedName name="Draw1" localSheetId="17" hidden="1">{"'Sheet5'!$A$1:$F$68"}</definedName>
    <definedName name="Draw1" localSheetId="18" hidden="1">{"'Sheet5'!$A$1:$F$68"}</definedName>
    <definedName name="Draw1" hidden="1">{"'Sheet5'!$A$1:$F$68"}</definedName>
    <definedName name="Draw10" localSheetId="0" hidden="1">{"'Sheet5'!$A$1:$F$68"}</definedName>
    <definedName name="Draw10" localSheetId="11" hidden="1">{"'Sheet5'!$A$1:$F$68"}</definedName>
    <definedName name="Draw10" localSheetId="19" hidden="1">{"'Sheet5'!$A$1:$F$68"}</definedName>
    <definedName name="Draw10" localSheetId="1" hidden="1">{"'Sheet5'!$A$1:$F$68"}</definedName>
    <definedName name="Draw10" localSheetId="12" hidden="1">{"'Sheet5'!$A$1:$F$68"}</definedName>
    <definedName name="Draw10" localSheetId="2" hidden="1">{"'Sheet5'!$A$1:$F$68"}</definedName>
    <definedName name="Draw10" localSheetId="3" hidden="1">{"'Sheet5'!$A$1:$F$68"}</definedName>
    <definedName name="Draw10" localSheetId="13" hidden="1">{"'Sheet5'!$A$1:$F$68"}</definedName>
    <definedName name="Draw10" localSheetId="4" hidden="1">{"'Sheet5'!$A$1:$F$68"}</definedName>
    <definedName name="Draw10" localSheetId="14" hidden="1">{"'Sheet5'!$A$1:$F$68"}</definedName>
    <definedName name="Draw10" localSheetId="20" hidden="1">{"'Sheet5'!$A$1:$F$68"}</definedName>
    <definedName name="Draw10" localSheetId="6" hidden="1">{"'Sheet5'!$A$1:$F$68"}</definedName>
    <definedName name="Draw10" localSheetId="15" hidden="1">{"'Sheet5'!$A$1:$F$68"}</definedName>
    <definedName name="Draw10" localSheetId="7" hidden="1">{"'Sheet5'!$A$1:$F$68"}</definedName>
    <definedName name="Draw10" localSheetId="8" hidden="1">{"'Sheet5'!$A$1:$F$68"}</definedName>
    <definedName name="Draw10" localSheetId="16" hidden="1">{"'Sheet5'!$A$1:$F$68"}</definedName>
    <definedName name="Draw10" localSheetId="9" hidden="1">{"'Sheet5'!$A$1:$F$68"}</definedName>
    <definedName name="Draw10" localSheetId="5" hidden="1">{"'Sheet5'!$A$1:$F$68"}</definedName>
    <definedName name="Draw10" localSheetId="21" hidden="1">{"'Sheet5'!$A$1:$F$68"}</definedName>
    <definedName name="Draw10" localSheetId="17" hidden="1">{"'Sheet5'!$A$1:$F$68"}</definedName>
    <definedName name="Draw10" localSheetId="18" hidden="1">{"'Sheet5'!$A$1:$F$68"}</definedName>
    <definedName name="Draw10" hidden="1">{"'Sheet5'!$A$1:$F$68"}</definedName>
    <definedName name="Draw11" localSheetId="0" hidden="1">{"'Sheet5'!$A$1:$F$68"}</definedName>
    <definedName name="Draw11" localSheetId="11" hidden="1">{"'Sheet5'!$A$1:$F$68"}</definedName>
    <definedName name="Draw11" localSheetId="19" hidden="1">{"'Sheet5'!$A$1:$F$68"}</definedName>
    <definedName name="Draw11" localSheetId="1" hidden="1">{"'Sheet5'!$A$1:$F$68"}</definedName>
    <definedName name="Draw11" localSheetId="12" hidden="1">{"'Sheet5'!$A$1:$F$68"}</definedName>
    <definedName name="Draw11" localSheetId="2" hidden="1">{"'Sheet5'!$A$1:$F$68"}</definedName>
    <definedName name="Draw11" localSheetId="3" hidden="1">{"'Sheet5'!$A$1:$F$68"}</definedName>
    <definedName name="Draw11" localSheetId="13" hidden="1">{"'Sheet5'!$A$1:$F$68"}</definedName>
    <definedName name="Draw11" localSheetId="4" hidden="1">{"'Sheet5'!$A$1:$F$68"}</definedName>
    <definedName name="Draw11" localSheetId="14" hidden="1">{"'Sheet5'!$A$1:$F$68"}</definedName>
    <definedName name="Draw11" localSheetId="20" hidden="1">{"'Sheet5'!$A$1:$F$68"}</definedName>
    <definedName name="Draw11" localSheetId="6" hidden="1">{"'Sheet5'!$A$1:$F$68"}</definedName>
    <definedName name="Draw11" localSheetId="15" hidden="1">{"'Sheet5'!$A$1:$F$68"}</definedName>
    <definedName name="Draw11" localSheetId="7" hidden="1">{"'Sheet5'!$A$1:$F$68"}</definedName>
    <definedName name="Draw11" localSheetId="8" hidden="1">{"'Sheet5'!$A$1:$F$68"}</definedName>
    <definedName name="Draw11" localSheetId="16" hidden="1">{"'Sheet5'!$A$1:$F$68"}</definedName>
    <definedName name="Draw11" localSheetId="9" hidden="1">{"'Sheet5'!$A$1:$F$68"}</definedName>
    <definedName name="Draw11" localSheetId="5" hidden="1">{"'Sheet5'!$A$1:$F$68"}</definedName>
    <definedName name="Draw11" localSheetId="21" hidden="1">{"'Sheet5'!$A$1:$F$68"}</definedName>
    <definedName name="Draw11" localSheetId="17" hidden="1">{"'Sheet5'!$A$1:$F$68"}</definedName>
    <definedName name="Draw11" localSheetId="18" hidden="1">{"'Sheet5'!$A$1:$F$68"}</definedName>
    <definedName name="Draw11" hidden="1">{"'Sheet5'!$A$1:$F$68"}</definedName>
    <definedName name="Draw12" localSheetId="0" hidden="1">{"'Sheet5'!$A$1:$F$68"}</definedName>
    <definedName name="Draw12" localSheetId="11" hidden="1">{"'Sheet5'!$A$1:$F$68"}</definedName>
    <definedName name="Draw12" localSheetId="19" hidden="1">{"'Sheet5'!$A$1:$F$68"}</definedName>
    <definedName name="Draw12" localSheetId="1" hidden="1">{"'Sheet5'!$A$1:$F$68"}</definedName>
    <definedName name="Draw12" localSheetId="12" hidden="1">{"'Sheet5'!$A$1:$F$68"}</definedName>
    <definedName name="Draw12" localSheetId="2" hidden="1">{"'Sheet5'!$A$1:$F$68"}</definedName>
    <definedName name="Draw12" localSheetId="3" hidden="1">{"'Sheet5'!$A$1:$F$68"}</definedName>
    <definedName name="Draw12" localSheetId="13" hidden="1">{"'Sheet5'!$A$1:$F$68"}</definedName>
    <definedName name="Draw12" localSheetId="4" hidden="1">{"'Sheet5'!$A$1:$F$68"}</definedName>
    <definedName name="Draw12" localSheetId="14" hidden="1">{"'Sheet5'!$A$1:$F$68"}</definedName>
    <definedName name="Draw12" localSheetId="20" hidden="1">{"'Sheet5'!$A$1:$F$68"}</definedName>
    <definedName name="Draw12" localSheetId="6" hidden="1">{"'Sheet5'!$A$1:$F$68"}</definedName>
    <definedName name="Draw12" localSheetId="15" hidden="1">{"'Sheet5'!$A$1:$F$68"}</definedName>
    <definedName name="Draw12" localSheetId="7" hidden="1">{"'Sheet5'!$A$1:$F$68"}</definedName>
    <definedName name="Draw12" localSheetId="8" hidden="1">{"'Sheet5'!$A$1:$F$68"}</definedName>
    <definedName name="Draw12" localSheetId="16" hidden="1">{"'Sheet5'!$A$1:$F$68"}</definedName>
    <definedName name="Draw12" localSheetId="9" hidden="1">{"'Sheet5'!$A$1:$F$68"}</definedName>
    <definedName name="Draw12" localSheetId="5" hidden="1">{"'Sheet5'!$A$1:$F$68"}</definedName>
    <definedName name="Draw12" localSheetId="21" hidden="1">{"'Sheet5'!$A$1:$F$68"}</definedName>
    <definedName name="Draw12" localSheetId="17" hidden="1">{"'Sheet5'!$A$1:$F$68"}</definedName>
    <definedName name="Draw12" localSheetId="18" hidden="1">{"'Sheet5'!$A$1:$F$68"}</definedName>
    <definedName name="Draw12" hidden="1">{"'Sheet5'!$A$1:$F$68"}</definedName>
    <definedName name="Draw13" localSheetId="0" hidden="1">{"'Sheet5'!$A$1:$F$68"}</definedName>
    <definedName name="Draw13" localSheetId="11" hidden="1">{"'Sheet5'!$A$1:$F$68"}</definedName>
    <definedName name="Draw13" localSheetId="19" hidden="1">{"'Sheet5'!$A$1:$F$68"}</definedName>
    <definedName name="Draw13" localSheetId="1" hidden="1">{"'Sheet5'!$A$1:$F$68"}</definedName>
    <definedName name="Draw13" localSheetId="12" hidden="1">{"'Sheet5'!$A$1:$F$68"}</definedName>
    <definedName name="Draw13" localSheetId="2" hidden="1">{"'Sheet5'!$A$1:$F$68"}</definedName>
    <definedName name="Draw13" localSheetId="3" hidden="1">{"'Sheet5'!$A$1:$F$68"}</definedName>
    <definedName name="Draw13" localSheetId="13" hidden="1">{"'Sheet5'!$A$1:$F$68"}</definedName>
    <definedName name="Draw13" localSheetId="4" hidden="1">{"'Sheet5'!$A$1:$F$68"}</definedName>
    <definedName name="Draw13" localSheetId="14" hidden="1">{"'Sheet5'!$A$1:$F$68"}</definedName>
    <definedName name="Draw13" localSheetId="20" hidden="1">{"'Sheet5'!$A$1:$F$68"}</definedName>
    <definedName name="Draw13" localSheetId="6" hidden="1">{"'Sheet5'!$A$1:$F$68"}</definedName>
    <definedName name="Draw13" localSheetId="15" hidden="1">{"'Sheet5'!$A$1:$F$68"}</definedName>
    <definedName name="Draw13" localSheetId="7" hidden="1">{"'Sheet5'!$A$1:$F$68"}</definedName>
    <definedName name="Draw13" localSheetId="8" hidden="1">{"'Sheet5'!$A$1:$F$68"}</definedName>
    <definedName name="Draw13" localSheetId="16" hidden="1">{"'Sheet5'!$A$1:$F$68"}</definedName>
    <definedName name="Draw13" localSheetId="9" hidden="1">{"'Sheet5'!$A$1:$F$68"}</definedName>
    <definedName name="Draw13" localSheetId="5" hidden="1">{"'Sheet5'!$A$1:$F$68"}</definedName>
    <definedName name="Draw13" localSheetId="21" hidden="1">{"'Sheet5'!$A$1:$F$68"}</definedName>
    <definedName name="Draw13" localSheetId="17" hidden="1">{"'Sheet5'!$A$1:$F$68"}</definedName>
    <definedName name="Draw13" localSheetId="18" hidden="1">{"'Sheet5'!$A$1:$F$68"}</definedName>
    <definedName name="Draw13" hidden="1">{"'Sheet5'!$A$1:$F$68"}</definedName>
    <definedName name="Draw14" localSheetId="0" hidden="1">{"'Sheet5'!$A$1:$F$68"}</definedName>
    <definedName name="Draw14" localSheetId="11" hidden="1">{"'Sheet5'!$A$1:$F$68"}</definedName>
    <definedName name="Draw14" localSheetId="19" hidden="1">{"'Sheet5'!$A$1:$F$68"}</definedName>
    <definedName name="Draw14" localSheetId="1" hidden="1">{"'Sheet5'!$A$1:$F$68"}</definedName>
    <definedName name="Draw14" localSheetId="12" hidden="1">{"'Sheet5'!$A$1:$F$68"}</definedName>
    <definedName name="Draw14" localSheetId="2" hidden="1">{"'Sheet5'!$A$1:$F$68"}</definedName>
    <definedName name="Draw14" localSheetId="3" hidden="1">{"'Sheet5'!$A$1:$F$68"}</definedName>
    <definedName name="Draw14" localSheetId="13" hidden="1">{"'Sheet5'!$A$1:$F$68"}</definedName>
    <definedName name="Draw14" localSheetId="4" hidden="1">{"'Sheet5'!$A$1:$F$68"}</definedName>
    <definedName name="Draw14" localSheetId="14" hidden="1">{"'Sheet5'!$A$1:$F$68"}</definedName>
    <definedName name="Draw14" localSheetId="20" hidden="1">{"'Sheet5'!$A$1:$F$68"}</definedName>
    <definedName name="Draw14" localSheetId="6" hidden="1">{"'Sheet5'!$A$1:$F$68"}</definedName>
    <definedName name="Draw14" localSheetId="15" hidden="1">{"'Sheet5'!$A$1:$F$68"}</definedName>
    <definedName name="Draw14" localSheetId="7" hidden="1">{"'Sheet5'!$A$1:$F$68"}</definedName>
    <definedName name="Draw14" localSheetId="8" hidden="1">{"'Sheet5'!$A$1:$F$68"}</definedName>
    <definedName name="Draw14" localSheetId="16" hidden="1">{"'Sheet5'!$A$1:$F$68"}</definedName>
    <definedName name="Draw14" localSheetId="9" hidden="1">{"'Sheet5'!$A$1:$F$68"}</definedName>
    <definedName name="Draw14" localSheetId="5" hidden="1">{"'Sheet5'!$A$1:$F$68"}</definedName>
    <definedName name="Draw14" localSheetId="21" hidden="1">{"'Sheet5'!$A$1:$F$68"}</definedName>
    <definedName name="Draw14" localSheetId="17" hidden="1">{"'Sheet5'!$A$1:$F$68"}</definedName>
    <definedName name="Draw14" localSheetId="18" hidden="1">{"'Sheet5'!$A$1:$F$68"}</definedName>
    <definedName name="Draw14" hidden="1">{"'Sheet5'!$A$1:$F$68"}</definedName>
    <definedName name="Draw15" localSheetId="0" hidden="1">{"'Sheet5'!$A$1:$F$68"}</definedName>
    <definedName name="Draw15" localSheetId="11" hidden="1">{"'Sheet5'!$A$1:$F$68"}</definedName>
    <definedName name="Draw15" localSheetId="19" hidden="1">{"'Sheet5'!$A$1:$F$68"}</definedName>
    <definedName name="Draw15" localSheetId="1" hidden="1">{"'Sheet5'!$A$1:$F$68"}</definedName>
    <definedName name="Draw15" localSheetId="12" hidden="1">{"'Sheet5'!$A$1:$F$68"}</definedName>
    <definedName name="Draw15" localSheetId="2" hidden="1">{"'Sheet5'!$A$1:$F$68"}</definedName>
    <definedName name="Draw15" localSheetId="3" hidden="1">{"'Sheet5'!$A$1:$F$68"}</definedName>
    <definedName name="Draw15" localSheetId="13" hidden="1">{"'Sheet5'!$A$1:$F$68"}</definedName>
    <definedName name="Draw15" localSheetId="4" hidden="1">{"'Sheet5'!$A$1:$F$68"}</definedName>
    <definedName name="Draw15" localSheetId="14" hidden="1">{"'Sheet5'!$A$1:$F$68"}</definedName>
    <definedName name="Draw15" localSheetId="20" hidden="1">{"'Sheet5'!$A$1:$F$68"}</definedName>
    <definedName name="Draw15" localSheetId="6" hidden="1">{"'Sheet5'!$A$1:$F$68"}</definedName>
    <definedName name="Draw15" localSheetId="15" hidden="1">{"'Sheet5'!$A$1:$F$68"}</definedName>
    <definedName name="Draw15" localSheetId="7" hidden="1">{"'Sheet5'!$A$1:$F$68"}</definedName>
    <definedName name="Draw15" localSheetId="8" hidden="1">{"'Sheet5'!$A$1:$F$68"}</definedName>
    <definedName name="Draw15" localSheetId="16" hidden="1">{"'Sheet5'!$A$1:$F$68"}</definedName>
    <definedName name="Draw15" localSheetId="9" hidden="1">{"'Sheet5'!$A$1:$F$68"}</definedName>
    <definedName name="Draw15" localSheetId="5" hidden="1">{"'Sheet5'!$A$1:$F$68"}</definedName>
    <definedName name="Draw15" localSheetId="21" hidden="1">{"'Sheet5'!$A$1:$F$68"}</definedName>
    <definedName name="Draw15" localSheetId="17" hidden="1">{"'Sheet5'!$A$1:$F$68"}</definedName>
    <definedName name="Draw15" localSheetId="18" hidden="1">{"'Sheet5'!$A$1:$F$68"}</definedName>
    <definedName name="Draw15" hidden="1">{"'Sheet5'!$A$1:$F$68"}</definedName>
    <definedName name="Draw16" localSheetId="0" hidden="1">{"'Sheet5'!$A$1:$F$68"}</definedName>
    <definedName name="Draw16" localSheetId="11" hidden="1">{"'Sheet5'!$A$1:$F$68"}</definedName>
    <definedName name="Draw16" localSheetId="19" hidden="1">{"'Sheet5'!$A$1:$F$68"}</definedName>
    <definedName name="Draw16" localSheetId="1" hidden="1">{"'Sheet5'!$A$1:$F$68"}</definedName>
    <definedName name="Draw16" localSheetId="12" hidden="1">{"'Sheet5'!$A$1:$F$68"}</definedName>
    <definedName name="Draw16" localSheetId="2" hidden="1">{"'Sheet5'!$A$1:$F$68"}</definedName>
    <definedName name="Draw16" localSheetId="3" hidden="1">{"'Sheet5'!$A$1:$F$68"}</definedName>
    <definedName name="Draw16" localSheetId="13" hidden="1">{"'Sheet5'!$A$1:$F$68"}</definedName>
    <definedName name="Draw16" localSheetId="4" hidden="1">{"'Sheet5'!$A$1:$F$68"}</definedName>
    <definedName name="Draw16" localSheetId="14" hidden="1">{"'Sheet5'!$A$1:$F$68"}</definedName>
    <definedName name="Draw16" localSheetId="20" hidden="1">{"'Sheet5'!$A$1:$F$68"}</definedName>
    <definedName name="Draw16" localSheetId="6" hidden="1">{"'Sheet5'!$A$1:$F$68"}</definedName>
    <definedName name="Draw16" localSheetId="15" hidden="1">{"'Sheet5'!$A$1:$F$68"}</definedName>
    <definedName name="Draw16" localSheetId="7" hidden="1">{"'Sheet5'!$A$1:$F$68"}</definedName>
    <definedName name="Draw16" localSheetId="8" hidden="1">{"'Sheet5'!$A$1:$F$68"}</definedName>
    <definedName name="Draw16" localSheetId="16" hidden="1">{"'Sheet5'!$A$1:$F$68"}</definedName>
    <definedName name="Draw16" localSheetId="9" hidden="1">{"'Sheet5'!$A$1:$F$68"}</definedName>
    <definedName name="Draw16" localSheetId="5" hidden="1">{"'Sheet5'!$A$1:$F$68"}</definedName>
    <definedName name="Draw16" localSheetId="21" hidden="1">{"'Sheet5'!$A$1:$F$68"}</definedName>
    <definedName name="Draw16" localSheetId="17" hidden="1">{"'Sheet5'!$A$1:$F$68"}</definedName>
    <definedName name="Draw16" localSheetId="18" hidden="1">{"'Sheet5'!$A$1:$F$68"}</definedName>
    <definedName name="Draw16" hidden="1">{"'Sheet5'!$A$1:$F$68"}</definedName>
    <definedName name="Draw17" localSheetId="0" hidden="1">{"'Sheet5'!$A$1:$F$68"}</definedName>
    <definedName name="Draw17" localSheetId="11" hidden="1">{"'Sheet5'!$A$1:$F$68"}</definedName>
    <definedName name="Draw17" localSheetId="19" hidden="1">{"'Sheet5'!$A$1:$F$68"}</definedName>
    <definedName name="Draw17" localSheetId="1" hidden="1">{"'Sheet5'!$A$1:$F$68"}</definedName>
    <definedName name="Draw17" localSheetId="12" hidden="1">{"'Sheet5'!$A$1:$F$68"}</definedName>
    <definedName name="Draw17" localSheetId="2" hidden="1">{"'Sheet5'!$A$1:$F$68"}</definedName>
    <definedName name="Draw17" localSheetId="3" hidden="1">{"'Sheet5'!$A$1:$F$68"}</definedName>
    <definedName name="Draw17" localSheetId="13" hidden="1">{"'Sheet5'!$A$1:$F$68"}</definedName>
    <definedName name="Draw17" localSheetId="4" hidden="1">{"'Sheet5'!$A$1:$F$68"}</definedName>
    <definedName name="Draw17" localSheetId="14" hidden="1">{"'Sheet5'!$A$1:$F$68"}</definedName>
    <definedName name="Draw17" localSheetId="20" hidden="1">{"'Sheet5'!$A$1:$F$68"}</definedName>
    <definedName name="Draw17" localSheetId="6" hidden="1">{"'Sheet5'!$A$1:$F$68"}</definedName>
    <definedName name="Draw17" localSheetId="15" hidden="1">{"'Sheet5'!$A$1:$F$68"}</definedName>
    <definedName name="Draw17" localSheetId="7" hidden="1">{"'Sheet5'!$A$1:$F$68"}</definedName>
    <definedName name="Draw17" localSheetId="8" hidden="1">{"'Sheet5'!$A$1:$F$68"}</definedName>
    <definedName name="Draw17" localSheetId="16" hidden="1">{"'Sheet5'!$A$1:$F$68"}</definedName>
    <definedName name="Draw17" localSheetId="9" hidden="1">{"'Sheet5'!$A$1:$F$68"}</definedName>
    <definedName name="Draw17" localSheetId="5" hidden="1">{"'Sheet5'!$A$1:$F$68"}</definedName>
    <definedName name="Draw17" localSheetId="21" hidden="1">{"'Sheet5'!$A$1:$F$68"}</definedName>
    <definedName name="Draw17" localSheetId="17" hidden="1">{"'Sheet5'!$A$1:$F$68"}</definedName>
    <definedName name="Draw17" localSheetId="18" hidden="1">{"'Sheet5'!$A$1:$F$68"}</definedName>
    <definedName name="Draw17" hidden="1">{"'Sheet5'!$A$1:$F$68"}</definedName>
    <definedName name="Draw18" localSheetId="0" hidden="1">{"'Sheet5'!$A$1:$F$68"}</definedName>
    <definedName name="Draw18" localSheetId="11" hidden="1">{"'Sheet5'!$A$1:$F$68"}</definedName>
    <definedName name="Draw18" localSheetId="19" hidden="1">{"'Sheet5'!$A$1:$F$68"}</definedName>
    <definedName name="Draw18" localSheetId="1" hidden="1">{"'Sheet5'!$A$1:$F$68"}</definedName>
    <definedName name="Draw18" localSheetId="12" hidden="1">{"'Sheet5'!$A$1:$F$68"}</definedName>
    <definedName name="Draw18" localSheetId="2" hidden="1">{"'Sheet5'!$A$1:$F$68"}</definedName>
    <definedName name="Draw18" localSheetId="3" hidden="1">{"'Sheet5'!$A$1:$F$68"}</definedName>
    <definedName name="Draw18" localSheetId="13" hidden="1">{"'Sheet5'!$A$1:$F$68"}</definedName>
    <definedName name="Draw18" localSheetId="4" hidden="1">{"'Sheet5'!$A$1:$F$68"}</definedName>
    <definedName name="Draw18" localSheetId="14" hidden="1">{"'Sheet5'!$A$1:$F$68"}</definedName>
    <definedName name="Draw18" localSheetId="20" hidden="1">{"'Sheet5'!$A$1:$F$68"}</definedName>
    <definedName name="Draw18" localSheetId="6" hidden="1">{"'Sheet5'!$A$1:$F$68"}</definedName>
    <definedName name="Draw18" localSheetId="15" hidden="1">{"'Sheet5'!$A$1:$F$68"}</definedName>
    <definedName name="Draw18" localSheetId="7" hidden="1">{"'Sheet5'!$A$1:$F$68"}</definedName>
    <definedName name="Draw18" localSheetId="8" hidden="1">{"'Sheet5'!$A$1:$F$68"}</definedName>
    <definedName name="Draw18" localSheetId="16" hidden="1">{"'Sheet5'!$A$1:$F$68"}</definedName>
    <definedName name="Draw18" localSheetId="9" hidden="1">{"'Sheet5'!$A$1:$F$68"}</definedName>
    <definedName name="Draw18" localSheetId="5" hidden="1">{"'Sheet5'!$A$1:$F$68"}</definedName>
    <definedName name="Draw18" localSheetId="21" hidden="1">{"'Sheet5'!$A$1:$F$68"}</definedName>
    <definedName name="Draw18" localSheetId="17" hidden="1">{"'Sheet5'!$A$1:$F$68"}</definedName>
    <definedName name="Draw18" localSheetId="18" hidden="1">{"'Sheet5'!$A$1:$F$68"}</definedName>
    <definedName name="Draw18" hidden="1">{"'Sheet5'!$A$1:$F$68"}</definedName>
    <definedName name="Draw2" localSheetId="0" hidden="1">{"'Sheet5'!$A$1:$F$68"}</definedName>
    <definedName name="Draw2" localSheetId="11" hidden="1">{"'Sheet5'!$A$1:$F$68"}</definedName>
    <definedName name="Draw2" localSheetId="19" hidden="1">{"'Sheet5'!$A$1:$F$68"}</definedName>
    <definedName name="Draw2" localSheetId="1" hidden="1">{"'Sheet5'!$A$1:$F$68"}</definedName>
    <definedName name="Draw2" localSheetId="12" hidden="1">{"'Sheet5'!$A$1:$F$68"}</definedName>
    <definedName name="Draw2" localSheetId="2" hidden="1">{"'Sheet5'!$A$1:$F$68"}</definedName>
    <definedName name="Draw2" localSheetId="3" hidden="1">{"'Sheet5'!$A$1:$F$68"}</definedName>
    <definedName name="Draw2" localSheetId="13" hidden="1">{"'Sheet5'!$A$1:$F$68"}</definedName>
    <definedName name="Draw2" localSheetId="4" hidden="1">{"'Sheet5'!$A$1:$F$68"}</definedName>
    <definedName name="Draw2" localSheetId="14" hidden="1">{"'Sheet5'!$A$1:$F$68"}</definedName>
    <definedName name="Draw2" localSheetId="20" hidden="1">{"'Sheet5'!$A$1:$F$68"}</definedName>
    <definedName name="Draw2" localSheetId="6" hidden="1">{"'Sheet5'!$A$1:$F$68"}</definedName>
    <definedName name="Draw2" localSheetId="15" hidden="1">{"'Sheet5'!$A$1:$F$68"}</definedName>
    <definedName name="Draw2" localSheetId="7" hidden="1">{"'Sheet5'!$A$1:$F$68"}</definedName>
    <definedName name="Draw2" localSheetId="8" hidden="1">{"'Sheet5'!$A$1:$F$68"}</definedName>
    <definedName name="Draw2" localSheetId="16" hidden="1">{"'Sheet5'!$A$1:$F$68"}</definedName>
    <definedName name="Draw2" localSheetId="9" hidden="1">{"'Sheet5'!$A$1:$F$68"}</definedName>
    <definedName name="Draw2" localSheetId="5" hidden="1">{"'Sheet5'!$A$1:$F$68"}</definedName>
    <definedName name="Draw2" localSheetId="21" hidden="1">{"'Sheet5'!$A$1:$F$68"}</definedName>
    <definedName name="Draw2" localSheetId="17" hidden="1">{"'Sheet5'!$A$1:$F$68"}</definedName>
    <definedName name="Draw2" localSheetId="18" hidden="1">{"'Sheet5'!$A$1:$F$68"}</definedName>
    <definedName name="Draw2" hidden="1">{"'Sheet5'!$A$1:$F$68"}</definedName>
    <definedName name="Draw3" localSheetId="0" hidden="1">{"'Sheet5'!$A$1:$F$68"}</definedName>
    <definedName name="Draw3" localSheetId="11" hidden="1">{"'Sheet5'!$A$1:$F$68"}</definedName>
    <definedName name="Draw3" localSheetId="19" hidden="1">{"'Sheet5'!$A$1:$F$68"}</definedName>
    <definedName name="Draw3" localSheetId="1" hidden="1">{"'Sheet5'!$A$1:$F$68"}</definedName>
    <definedName name="Draw3" localSheetId="12" hidden="1">{"'Sheet5'!$A$1:$F$68"}</definedName>
    <definedName name="Draw3" localSheetId="2" hidden="1">{"'Sheet5'!$A$1:$F$68"}</definedName>
    <definedName name="Draw3" localSheetId="3" hidden="1">{"'Sheet5'!$A$1:$F$68"}</definedName>
    <definedName name="Draw3" localSheetId="13" hidden="1">{"'Sheet5'!$A$1:$F$68"}</definedName>
    <definedName name="Draw3" localSheetId="4" hidden="1">{"'Sheet5'!$A$1:$F$68"}</definedName>
    <definedName name="Draw3" localSheetId="14" hidden="1">{"'Sheet5'!$A$1:$F$68"}</definedName>
    <definedName name="Draw3" localSheetId="20" hidden="1">{"'Sheet5'!$A$1:$F$68"}</definedName>
    <definedName name="Draw3" localSheetId="6" hidden="1">{"'Sheet5'!$A$1:$F$68"}</definedName>
    <definedName name="Draw3" localSheetId="15" hidden="1">{"'Sheet5'!$A$1:$F$68"}</definedName>
    <definedName name="Draw3" localSheetId="7" hidden="1">{"'Sheet5'!$A$1:$F$68"}</definedName>
    <definedName name="Draw3" localSheetId="8" hidden="1">{"'Sheet5'!$A$1:$F$68"}</definedName>
    <definedName name="Draw3" localSheetId="16" hidden="1">{"'Sheet5'!$A$1:$F$68"}</definedName>
    <definedName name="Draw3" localSheetId="9" hidden="1">{"'Sheet5'!$A$1:$F$68"}</definedName>
    <definedName name="Draw3" localSheetId="5" hidden="1">{"'Sheet5'!$A$1:$F$68"}</definedName>
    <definedName name="Draw3" localSheetId="21" hidden="1">{"'Sheet5'!$A$1:$F$68"}</definedName>
    <definedName name="Draw3" localSheetId="17" hidden="1">{"'Sheet5'!$A$1:$F$68"}</definedName>
    <definedName name="Draw3" localSheetId="18" hidden="1">{"'Sheet5'!$A$1:$F$68"}</definedName>
    <definedName name="Draw3" hidden="1">{"'Sheet5'!$A$1:$F$68"}</definedName>
    <definedName name="Draw4" localSheetId="0" hidden="1">{"'Sheet5'!$A$1:$F$68"}</definedName>
    <definedName name="Draw4" localSheetId="11" hidden="1">{"'Sheet5'!$A$1:$F$68"}</definedName>
    <definedName name="Draw4" localSheetId="19" hidden="1">{"'Sheet5'!$A$1:$F$68"}</definedName>
    <definedName name="Draw4" localSheetId="1" hidden="1">{"'Sheet5'!$A$1:$F$68"}</definedName>
    <definedName name="Draw4" localSheetId="12" hidden="1">{"'Sheet5'!$A$1:$F$68"}</definedName>
    <definedName name="Draw4" localSheetId="2" hidden="1">{"'Sheet5'!$A$1:$F$68"}</definedName>
    <definedName name="Draw4" localSheetId="3" hidden="1">{"'Sheet5'!$A$1:$F$68"}</definedName>
    <definedName name="Draw4" localSheetId="13" hidden="1">{"'Sheet5'!$A$1:$F$68"}</definedName>
    <definedName name="Draw4" localSheetId="4" hidden="1">{"'Sheet5'!$A$1:$F$68"}</definedName>
    <definedName name="Draw4" localSheetId="14" hidden="1">{"'Sheet5'!$A$1:$F$68"}</definedName>
    <definedName name="Draw4" localSheetId="20" hidden="1">{"'Sheet5'!$A$1:$F$68"}</definedName>
    <definedName name="Draw4" localSheetId="6" hidden="1">{"'Sheet5'!$A$1:$F$68"}</definedName>
    <definedName name="Draw4" localSheetId="15" hidden="1">{"'Sheet5'!$A$1:$F$68"}</definedName>
    <definedName name="Draw4" localSheetId="7" hidden="1">{"'Sheet5'!$A$1:$F$68"}</definedName>
    <definedName name="Draw4" localSheetId="8" hidden="1">{"'Sheet5'!$A$1:$F$68"}</definedName>
    <definedName name="Draw4" localSheetId="16" hidden="1">{"'Sheet5'!$A$1:$F$68"}</definedName>
    <definedName name="Draw4" localSheetId="9" hidden="1">{"'Sheet5'!$A$1:$F$68"}</definedName>
    <definedName name="Draw4" localSheetId="5" hidden="1">{"'Sheet5'!$A$1:$F$68"}</definedName>
    <definedName name="Draw4" localSheetId="21" hidden="1">{"'Sheet5'!$A$1:$F$68"}</definedName>
    <definedName name="Draw4" localSheetId="17" hidden="1">{"'Sheet5'!$A$1:$F$68"}</definedName>
    <definedName name="Draw4" localSheetId="18" hidden="1">{"'Sheet5'!$A$1:$F$68"}</definedName>
    <definedName name="Draw4" hidden="1">{"'Sheet5'!$A$1:$F$68"}</definedName>
    <definedName name="Draw5" localSheetId="0" hidden="1">{"'Sheet5'!$A$1:$F$68"}</definedName>
    <definedName name="Draw5" localSheetId="11" hidden="1">{"'Sheet5'!$A$1:$F$68"}</definedName>
    <definedName name="Draw5" localSheetId="19" hidden="1">{"'Sheet5'!$A$1:$F$68"}</definedName>
    <definedName name="Draw5" localSheetId="1" hidden="1">{"'Sheet5'!$A$1:$F$68"}</definedName>
    <definedName name="Draw5" localSheetId="12" hidden="1">{"'Sheet5'!$A$1:$F$68"}</definedName>
    <definedName name="Draw5" localSheetId="2" hidden="1">{"'Sheet5'!$A$1:$F$68"}</definedName>
    <definedName name="Draw5" localSheetId="3" hidden="1">{"'Sheet5'!$A$1:$F$68"}</definedName>
    <definedName name="Draw5" localSheetId="13" hidden="1">{"'Sheet5'!$A$1:$F$68"}</definedName>
    <definedName name="Draw5" localSheetId="4" hidden="1">{"'Sheet5'!$A$1:$F$68"}</definedName>
    <definedName name="Draw5" localSheetId="14" hidden="1">{"'Sheet5'!$A$1:$F$68"}</definedName>
    <definedName name="Draw5" localSheetId="20" hidden="1">{"'Sheet5'!$A$1:$F$68"}</definedName>
    <definedName name="Draw5" localSheetId="6" hidden="1">{"'Sheet5'!$A$1:$F$68"}</definedName>
    <definedName name="Draw5" localSheetId="15" hidden="1">{"'Sheet5'!$A$1:$F$68"}</definedName>
    <definedName name="Draw5" localSheetId="7" hidden="1">{"'Sheet5'!$A$1:$F$68"}</definedName>
    <definedName name="Draw5" localSheetId="8" hidden="1">{"'Sheet5'!$A$1:$F$68"}</definedName>
    <definedName name="Draw5" localSheetId="16" hidden="1">{"'Sheet5'!$A$1:$F$68"}</definedName>
    <definedName name="Draw5" localSheetId="9" hidden="1">{"'Sheet5'!$A$1:$F$68"}</definedName>
    <definedName name="Draw5" localSheetId="5" hidden="1">{"'Sheet5'!$A$1:$F$68"}</definedName>
    <definedName name="Draw5" localSheetId="21" hidden="1">{"'Sheet5'!$A$1:$F$68"}</definedName>
    <definedName name="Draw5" localSheetId="17" hidden="1">{"'Sheet5'!$A$1:$F$68"}</definedName>
    <definedName name="Draw5" localSheetId="18" hidden="1">{"'Sheet5'!$A$1:$F$68"}</definedName>
    <definedName name="Draw5" hidden="1">{"'Sheet5'!$A$1:$F$68"}</definedName>
    <definedName name="Draw6" localSheetId="0" hidden="1">{"'Sheet5'!$A$1:$F$68"}</definedName>
    <definedName name="Draw6" localSheetId="11" hidden="1">{"'Sheet5'!$A$1:$F$68"}</definedName>
    <definedName name="Draw6" localSheetId="19" hidden="1">{"'Sheet5'!$A$1:$F$68"}</definedName>
    <definedName name="Draw6" localSheetId="1" hidden="1">{"'Sheet5'!$A$1:$F$68"}</definedName>
    <definedName name="Draw6" localSheetId="12" hidden="1">{"'Sheet5'!$A$1:$F$68"}</definedName>
    <definedName name="Draw6" localSheetId="2" hidden="1">{"'Sheet5'!$A$1:$F$68"}</definedName>
    <definedName name="Draw6" localSheetId="3" hidden="1">{"'Sheet5'!$A$1:$F$68"}</definedName>
    <definedName name="Draw6" localSheetId="13" hidden="1">{"'Sheet5'!$A$1:$F$68"}</definedName>
    <definedName name="Draw6" localSheetId="4" hidden="1">{"'Sheet5'!$A$1:$F$68"}</definedName>
    <definedName name="Draw6" localSheetId="14" hidden="1">{"'Sheet5'!$A$1:$F$68"}</definedName>
    <definedName name="Draw6" localSheetId="20" hidden="1">{"'Sheet5'!$A$1:$F$68"}</definedName>
    <definedName name="Draw6" localSheetId="6" hidden="1">{"'Sheet5'!$A$1:$F$68"}</definedName>
    <definedName name="Draw6" localSheetId="15" hidden="1">{"'Sheet5'!$A$1:$F$68"}</definedName>
    <definedName name="Draw6" localSheetId="7" hidden="1">{"'Sheet5'!$A$1:$F$68"}</definedName>
    <definedName name="Draw6" localSheetId="8" hidden="1">{"'Sheet5'!$A$1:$F$68"}</definedName>
    <definedName name="Draw6" localSheetId="16" hidden="1">{"'Sheet5'!$A$1:$F$68"}</definedName>
    <definedName name="Draw6" localSheetId="9" hidden="1">{"'Sheet5'!$A$1:$F$68"}</definedName>
    <definedName name="Draw6" localSheetId="5" hidden="1">{"'Sheet5'!$A$1:$F$68"}</definedName>
    <definedName name="Draw6" localSheetId="21" hidden="1">{"'Sheet5'!$A$1:$F$68"}</definedName>
    <definedName name="Draw6" localSheetId="17" hidden="1">{"'Sheet5'!$A$1:$F$68"}</definedName>
    <definedName name="Draw6" localSheetId="18" hidden="1">{"'Sheet5'!$A$1:$F$68"}</definedName>
    <definedName name="Draw6" hidden="1">{"'Sheet5'!$A$1:$F$68"}</definedName>
    <definedName name="Draw7" localSheetId="0" hidden="1">{"'Sheet5'!$A$1:$F$68"}</definedName>
    <definedName name="Draw7" localSheetId="11" hidden="1">{"'Sheet5'!$A$1:$F$68"}</definedName>
    <definedName name="Draw7" localSheetId="19" hidden="1">{"'Sheet5'!$A$1:$F$68"}</definedName>
    <definedName name="Draw7" localSheetId="1" hidden="1">{"'Sheet5'!$A$1:$F$68"}</definedName>
    <definedName name="Draw7" localSheetId="12" hidden="1">{"'Sheet5'!$A$1:$F$68"}</definedName>
    <definedName name="Draw7" localSheetId="2" hidden="1">{"'Sheet5'!$A$1:$F$68"}</definedName>
    <definedName name="Draw7" localSheetId="3" hidden="1">{"'Sheet5'!$A$1:$F$68"}</definedName>
    <definedName name="Draw7" localSheetId="13" hidden="1">{"'Sheet5'!$A$1:$F$68"}</definedName>
    <definedName name="Draw7" localSheetId="4" hidden="1">{"'Sheet5'!$A$1:$F$68"}</definedName>
    <definedName name="Draw7" localSheetId="14" hidden="1">{"'Sheet5'!$A$1:$F$68"}</definedName>
    <definedName name="Draw7" localSheetId="20" hidden="1">{"'Sheet5'!$A$1:$F$68"}</definedName>
    <definedName name="Draw7" localSheetId="6" hidden="1">{"'Sheet5'!$A$1:$F$68"}</definedName>
    <definedName name="Draw7" localSheetId="15" hidden="1">{"'Sheet5'!$A$1:$F$68"}</definedName>
    <definedName name="Draw7" localSheetId="7" hidden="1">{"'Sheet5'!$A$1:$F$68"}</definedName>
    <definedName name="Draw7" localSheetId="8" hidden="1">{"'Sheet5'!$A$1:$F$68"}</definedName>
    <definedName name="Draw7" localSheetId="16" hidden="1">{"'Sheet5'!$A$1:$F$68"}</definedName>
    <definedName name="Draw7" localSheetId="9" hidden="1">{"'Sheet5'!$A$1:$F$68"}</definedName>
    <definedName name="Draw7" localSheetId="5" hidden="1">{"'Sheet5'!$A$1:$F$68"}</definedName>
    <definedName name="Draw7" localSheetId="21" hidden="1">{"'Sheet5'!$A$1:$F$68"}</definedName>
    <definedName name="Draw7" localSheetId="17" hidden="1">{"'Sheet5'!$A$1:$F$68"}</definedName>
    <definedName name="Draw7" localSheetId="18" hidden="1">{"'Sheet5'!$A$1:$F$68"}</definedName>
    <definedName name="Draw7" hidden="1">{"'Sheet5'!$A$1:$F$68"}</definedName>
    <definedName name="Draw8" localSheetId="0" hidden="1">{"'Sheet5'!$A$1:$F$68"}</definedName>
    <definedName name="Draw8" localSheetId="11" hidden="1">{"'Sheet5'!$A$1:$F$68"}</definedName>
    <definedName name="Draw8" localSheetId="19" hidden="1">{"'Sheet5'!$A$1:$F$68"}</definedName>
    <definedName name="Draw8" localSheetId="1" hidden="1">{"'Sheet5'!$A$1:$F$68"}</definedName>
    <definedName name="Draw8" localSheetId="12" hidden="1">{"'Sheet5'!$A$1:$F$68"}</definedName>
    <definedName name="Draw8" localSheetId="2" hidden="1">{"'Sheet5'!$A$1:$F$68"}</definedName>
    <definedName name="Draw8" localSheetId="3" hidden="1">{"'Sheet5'!$A$1:$F$68"}</definedName>
    <definedName name="Draw8" localSheetId="13" hidden="1">{"'Sheet5'!$A$1:$F$68"}</definedName>
    <definedName name="Draw8" localSheetId="4" hidden="1">{"'Sheet5'!$A$1:$F$68"}</definedName>
    <definedName name="Draw8" localSheetId="14" hidden="1">{"'Sheet5'!$A$1:$F$68"}</definedName>
    <definedName name="Draw8" localSheetId="20" hidden="1">{"'Sheet5'!$A$1:$F$68"}</definedName>
    <definedName name="Draw8" localSheetId="6" hidden="1">{"'Sheet5'!$A$1:$F$68"}</definedName>
    <definedName name="Draw8" localSheetId="15" hidden="1">{"'Sheet5'!$A$1:$F$68"}</definedName>
    <definedName name="Draw8" localSheetId="7" hidden="1">{"'Sheet5'!$A$1:$F$68"}</definedName>
    <definedName name="Draw8" localSheetId="8" hidden="1">{"'Sheet5'!$A$1:$F$68"}</definedName>
    <definedName name="Draw8" localSheetId="16" hidden="1">{"'Sheet5'!$A$1:$F$68"}</definedName>
    <definedName name="Draw8" localSheetId="9" hidden="1">{"'Sheet5'!$A$1:$F$68"}</definedName>
    <definedName name="Draw8" localSheetId="5" hidden="1">{"'Sheet5'!$A$1:$F$68"}</definedName>
    <definedName name="Draw8" localSheetId="21" hidden="1">{"'Sheet5'!$A$1:$F$68"}</definedName>
    <definedName name="Draw8" localSheetId="17" hidden="1">{"'Sheet5'!$A$1:$F$68"}</definedName>
    <definedName name="Draw8" localSheetId="18" hidden="1">{"'Sheet5'!$A$1:$F$68"}</definedName>
    <definedName name="Draw8" hidden="1">{"'Sheet5'!$A$1:$F$68"}</definedName>
    <definedName name="Draw9" localSheetId="0" hidden="1">{"'Sheet5'!$A$1:$F$68"}</definedName>
    <definedName name="Draw9" localSheetId="11" hidden="1">{"'Sheet5'!$A$1:$F$68"}</definedName>
    <definedName name="Draw9" localSheetId="19" hidden="1">{"'Sheet5'!$A$1:$F$68"}</definedName>
    <definedName name="Draw9" localSheetId="1" hidden="1">{"'Sheet5'!$A$1:$F$68"}</definedName>
    <definedName name="Draw9" localSheetId="12" hidden="1">{"'Sheet5'!$A$1:$F$68"}</definedName>
    <definedName name="Draw9" localSheetId="2" hidden="1">{"'Sheet5'!$A$1:$F$68"}</definedName>
    <definedName name="Draw9" localSheetId="3" hidden="1">{"'Sheet5'!$A$1:$F$68"}</definedName>
    <definedName name="Draw9" localSheetId="13" hidden="1">{"'Sheet5'!$A$1:$F$68"}</definedName>
    <definedName name="Draw9" localSheetId="4" hidden="1">{"'Sheet5'!$A$1:$F$68"}</definedName>
    <definedName name="Draw9" localSheetId="14" hidden="1">{"'Sheet5'!$A$1:$F$68"}</definedName>
    <definedName name="Draw9" localSheetId="20" hidden="1">{"'Sheet5'!$A$1:$F$68"}</definedName>
    <definedName name="Draw9" localSheetId="6" hidden="1">{"'Sheet5'!$A$1:$F$68"}</definedName>
    <definedName name="Draw9" localSheetId="15" hidden="1">{"'Sheet5'!$A$1:$F$68"}</definedName>
    <definedName name="Draw9" localSheetId="7" hidden="1">{"'Sheet5'!$A$1:$F$68"}</definedName>
    <definedName name="Draw9" localSheetId="8" hidden="1">{"'Sheet5'!$A$1:$F$68"}</definedName>
    <definedName name="Draw9" localSheetId="16" hidden="1">{"'Sheet5'!$A$1:$F$68"}</definedName>
    <definedName name="Draw9" localSheetId="9" hidden="1">{"'Sheet5'!$A$1:$F$68"}</definedName>
    <definedName name="Draw9" localSheetId="5" hidden="1">{"'Sheet5'!$A$1:$F$68"}</definedName>
    <definedName name="Draw9" localSheetId="21" hidden="1">{"'Sheet5'!$A$1:$F$68"}</definedName>
    <definedName name="Draw9" localSheetId="17" hidden="1">{"'Sheet5'!$A$1:$F$68"}</definedName>
    <definedName name="Draw9" localSheetId="18" hidden="1">{"'Sheet5'!$A$1:$F$68"}</definedName>
    <definedName name="Draw9" hidden="1">{"'Sheet5'!$A$1:$F$68"}</definedName>
    <definedName name="Final" localSheetId="0" hidden="1">{"'Sheet5'!$A$1:$F$68"}</definedName>
    <definedName name="Final" localSheetId="11" hidden="1">{"'Sheet5'!$A$1:$F$68"}</definedName>
    <definedName name="Final" localSheetId="19" hidden="1">{"'Sheet5'!$A$1:$F$68"}</definedName>
    <definedName name="Final" localSheetId="1" hidden="1">{"'Sheet5'!$A$1:$F$68"}</definedName>
    <definedName name="Final" localSheetId="12" hidden="1">{"'Sheet5'!$A$1:$F$68"}</definedName>
    <definedName name="Final" localSheetId="2" hidden="1">{"'Sheet5'!$A$1:$F$68"}</definedName>
    <definedName name="Final" localSheetId="3" hidden="1">{"'Sheet5'!$A$1:$F$68"}</definedName>
    <definedName name="Final" localSheetId="13" hidden="1">{"'Sheet5'!$A$1:$F$68"}</definedName>
    <definedName name="Final" localSheetId="4" hidden="1">{"'Sheet5'!$A$1:$F$68"}</definedName>
    <definedName name="Final" localSheetId="14" hidden="1">{"'Sheet5'!$A$1:$F$68"}</definedName>
    <definedName name="Final" localSheetId="20" hidden="1">{"'Sheet5'!$A$1:$F$68"}</definedName>
    <definedName name="Final" localSheetId="6" hidden="1">{"'Sheet5'!$A$1:$F$68"}</definedName>
    <definedName name="Final" localSheetId="15" hidden="1">{"'Sheet5'!$A$1:$F$68"}</definedName>
    <definedName name="Final" localSheetId="7" hidden="1">{"'Sheet5'!$A$1:$F$68"}</definedName>
    <definedName name="Final" localSheetId="8" hidden="1">{"'Sheet5'!$A$1:$F$68"}</definedName>
    <definedName name="Final" localSheetId="16" hidden="1">{"'Sheet5'!$A$1:$F$68"}</definedName>
    <definedName name="Final" localSheetId="9" hidden="1">{"'Sheet5'!$A$1:$F$68"}</definedName>
    <definedName name="Final" localSheetId="5" hidden="1">{"'Sheet5'!$A$1:$F$68"}</definedName>
    <definedName name="Final" localSheetId="21" hidden="1">{"'Sheet5'!$A$1:$F$68"}</definedName>
    <definedName name="Final" localSheetId="17" hidden="1">{"'Sheet5'!$A$1:$F$68"}</definedName>
    <definedName name="Final" localSheetId="18" hidden="1">{"'Sheet5'!$A$1:$F$68"}</definedName>
    <definedName name="Final" hidden="1">{"'Sheet5'!$A$1:$F$68"}</definedName>
    <definedName name="HTML_CodePage" hidden="1">1252</definedName>
    <definedName name="HTML_Control" localSheetId="0" hidden="1">{"'Sheet5'!$A$1:$F$68"}</definedName>
    <definedName name="HTML_Control" localSheetId="11" hidden="1">{"'Sheet5'!$A$1:$F$68"}</definedName>
    <definedName name="HTML_Control" localSheetId="19" hidden="1">{"'Sheet5'!$A$1:$F$68"}</definedName>
    <definedName name="HTML_Control" localSheetId="1" hidden="1">{"'Sheet5'!$A$1:$F$68"}</definedName>
    <definedName name="HTML_Control" localSheetId="12" hidden="1">{"'Sheet5'!$A$1:$F$68"}</definedName>
    <definedName name="HTML_Control" localSheetId="2" hidden="1">{"'Sheet5'!$A$1:$F$68"}</definedName>
    <definedName name="HTML_Control" localSheetId="3" hidden="1">{"'Sheet5'!$A$1:$F$68"}</definedName>
    <definedName name="HTML_Control" localSheetId="13" hidden="1">{"'Sheet5'!$A$1:$F$68"}</definedName>
    <definedName name="HTML_Control" localSheetId="4" hidden="1">{"'Sheet5'!$A$1:$F$68"}</definedName>
    <definedName name="HTML_Control" localSheetId="14" hidden="1">{"'Sheet5'!$A$1:$F$68"}</definedName>
    <definedName name="HTML_Control" localSheetId="20" hidden="1">{"'Sheet5'!$A$1:$F$68"}</definedName>
    <definedName name="HTML_Control" localSheetId="6" hidden="1">{"'Sheet5'!$A$1:$F$68"}</definedName>
    <definedName name="HTML_Control" localSheetId="15" hidden="1">{"'Sheet5'!$A$1:$F$68"}</definedName>
    <definedName name="HTML_Control" localSheetId="7" hidden="1">{"'Sheet5'!$A$1:$F$68"}</definedName>
    <definedName name="HTML_Control" localSheetId="8" hidden="1">{"'Sheet5'!$A$1:$F$68"}</definedName>
    <definedName name="HTML_Control" localSheetId="16" hidden="1">{"'Sheet5'!$A$1:$F$68"}</definedName>
    <definedName name="HTML_Control" localSheetId="9" hidden="1">{"'Sheet5'!$A$1:$F$68"}</definedName>
    <definedName name="HTML_Control" localSheetId="5" hidden="1">{"'Sheet5'!$A$1:$F$68"}</definedName>
    <definedName name="HTML_Control" localSheetId="21" hidden="1">{"'Sheet5'!$A$1:$F$68"}</definedName>
    <definedName name="HTML_Control" localSheetId="17" hidden="1">{"'Sheet5'!$A$1:$F$68"}</definedName>
    <definedName name="HTML_Control" localSheetId="18" hidden="1">{"'Sheet5'!$A$1:$F$68"}</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10">' 10 Do Main '!$A$1:$Q$79</definedName>
    <definedName name="_xlnm.Print_Area" localSheetId="0">'Boys 10 Si Main '!$A$1:$Q$79</definedName>
    <definedName name="_xlnm.Print_Area" localSheetId="11">'Boys 12 Do Main '!$A$1:$Q$47</definedName>
    <definedName name="_xlnm.Print_Area" localSheetId="19">'Boys 12 Si Consol 8'!$A$1:$Q$79</definedName>
    <definedName name="_xlnm.Print_Area" localSheetId="1">'Boys 12 Si Main '!$A$1:$Q$79</definedName>
    <definedName name="_xlnm.Print_Area" localSheetId="12">'Boys 14 Do Main '!$A$1:$Q$47</definedName>
    <definedName name="_xlnm.Print_Area" localSheetId="2">'Boys 14 Si Main '!$A$1:$Q$63</definedName>
    <definedName name="_xlnm.Print_Area" localSheetId="3">'Boys 16 Si Main '!$A$1:$Q$79</definedName>
    <definedName name="_xlnm.Print_Area" localSheetId="13">'Boys 18 Do Main '!$A$1:$Q$47</definedName>
    <definedName name="_xlnm.Print_Area" localSheetId="4">'Boys 18 Si Main '!$A$1:$Q$62</definedName>
    <definedName name="_xlnm.Print_Area" localSheetId="14">'Girls 12 Do Main '!$A$1:$Q$31</definedName>
    <definedName name="_xlnm.Print_Area" localSheetId="20">'Girls 12 Si Consol 8'!$A$1:$Q$79</definedName>
    <definedName name="_xlnm.Print_Area" localSheetId="6">'Girls 12 Si Main '!$A$1:$Q$63</definedName>
    <definedName name="_xlnm.Print_Area" localSheetId="15">'Girls 14 Do Main '!$A$1:$Q$47</definedName>
    <definedName name="_xlnm.Print_Area" localSheetId="7">'Girls 14 Si Main '!$A$1:$Q$63</definedName>
    <definedName name="_xlnm.Print_Area" localSheetId="8">'Girls 16 Si Main '!$A$1:$Q$79</definedName>
    <definedName name="_xlnm.Print_Area" localSheetId="16">'Girls 18 Do Main '!$A$1:$Q$47</definedName>
    <definedName name="_xlnm.Print_Area" localSheetId="9">'Girls 18 Si Main '!$A$1:$Q$63</definedName>
    <definedName name="_xlnm.Print_Area" localSheetId="5">'Girls''10 RR G1 '!$A$1:$CS$50</definedName>
    <definedName name="_xlnm.Print_Area" localSheetId="21">'Honor Roll'!$A$1:$H$55</definedName>
    <definedName name="_xlnm.Print_Area" localSheetId="18">'Sen Mix Do Main 16'!$A$1:$Q$79</definedName>
    <definedName name="_xlnm.Print_Titles" localSheetId="5">'Girls''10 RR G1 '!$A$1:$IV$6</definedName>
    <definedName name="_xlnm.Print_Titles" localSheetId="17">'Jun Mix Do Main 24&amp;32'!$1:$4</definedName>
  </definedNames>
  <calcPr calcId="145621"/>
</workbook>
</file>

<file path=xl/calcChain.xml><?xml version="1.0" encoding="utf-8"?>
<calcChain xmlns="http://schemas.openxmlformats.org/spreadsheetml/2006/main">
  <c r="A4" i="19" l="1"/>
  <c r="CQ50" i="23"/>
  <c r="CP50" i="23"/>
  <c r="CN50" i="23"/>
  <c r="CM50" i="23"/>
  <c r="CO50" i="23" s="1"/>
  <c r="CJ50" i="23"/>
  <c r="CI50" i="23"/>
  <c r="CQ49" i="23"/>
  <c r="CP49" i="23"/>
  <c r="CR49" i="23" s="1"/>
  <c r="CN49" i="23"/>
  <c r="CM49" i="23"/>
  <c r="CJ49" i="23"/>
  <c r="CI49" i="23"/>
  <c r="CQ48" i="23"/>
  <c r="CP48" i="23"/>
  <c r="CN48" i="23"/>
  <c r="CM48" i="23"/>
  <c r="CO48" i="23" s="1"/>
  <c r="CJ48" i="23"/>
  <c r="CL48" i="23" s="1"/>
  <c r="CI48" i="23"/>
  <c r="CQ47" i="23"/>
  <c r="CP47" i="23"/>
  <c r="CR47" i="23" s="1"/>
  <c r="CN47" i="23"/>
  <c r="CM47" i="23"/>
  <c r="CJ47" i="23"/>
  <c r="CI47" i="23"/>
  <c r="CL47" i="23" s="1"/>
  <c r="CQ44" i="23"/>
  <c r="CP44" i="23"/>
  <c r="CN44" i="23"/>
  <c r="CM44" i="23"/>
  <c r="CJ44" i="23"/>
  <c r="CI44" i="23"/>
  <c r="CQ43" i="23"/>
  <c r="CP43" i="23"/>
  <c r="CR43" i="23" s="1"/>
  <c r="CN43" i="23"/>
  <c r="CM43" i="23"/>
  <c r="CJ43" i="23"/>
  <c r="CI43" i="23"/>
  <c r="CQ42" i="23"/>
  <c r="CP42" i="23"/>
  <c r="CN42" i="23"/>
  <c r="CM42" i="23"/>
  <c r="CJ42" i="23"/>
  <c r="CI42" i="23"/>
  <c r="CL42" i="23" s="1"/>
  <c r="CQ41" i="23"/>
  <c r="CP41" i="23"/>
  <c r="CN41" i="23"/>
  <c r="CM41" i="23"/>
  <c r="CO41" i="23" s="1"/>
  <c r="CL41" i="23"/>
  <c r="CJ41" i="23"/>
  <c r="CI41" i="23"/>
  <c r="CQ38" i="23"/>
  <c r="CR38" i="23" s="1"/>
  <c r="CP38" i="23"/>
  <c r="CN38" i="23"/>
  <c r="CM38" i="23"/>
  <c r="CJ38" i="23"/>
  <c r="CI38" i="23"/>
  <c r="CQ37" i="23"/>
  <c r="CP37" i="23"/>
  <c r="CN37" i="23"/>
  <c r="CM37" i="23"/>
  <c r="CJ37" i="23"/>
  <c r="CI37" i="23"/>
  <c r="CQ36" i="23"/>
  <c r="CP36" i="23"/>
  <c r="CN36" i="23"/>
  <c r="CM36" i="23"/>
  <c r="CO36" i="23" s="1"/>
  <c r="CJ36" i="23"/>
  <c r="CL36" i="23" s="1"/>
  <c r="CI36" i="23"/>
  <c r="CQ35" i="23"/>
  <c r="CP35" i="23"/>
  <c r="CR35" i="23" s="1"/>
  <c r="CN35" i="23"/>
  <c r="CM35" i="23"/>
  <c r="CJ35" i="23"/>
  <c r="CI35" i="23"/>
  <c r="CL35" i="23" s="1"/>
  <c r="CQ32" i="23"/>
  <c r="CP32" i="23"/>
  <c r="CN32" i="23"/>
  <c r="CM32" i="23"/>
  <c r="CJ32" i="23"/>
  <c r="CI32" i="23"/>
  <c r="CQ31" i="23"/>
  <c r="CP31" i="23"/>
  <c r="CR31" i="23" s="1"/>
  <c r="CN31" i="23"/>
  <c r="CM31" i="23"/>
  <c r="CO31" i="23" s="1"/>
  <c r="CJ31" i="23"/>
  <c r="CI31" i="23"/>
  <c r="CQ30" i="23"/>
  <c r="CP30" i="23"/>
  <c r="CN30" i="23"/>
  <c r="CM30" i="23"/>
  <c r="CJ30" i="23"/>
  <c r="CI30" i="23"/>
  <c r="CL30" i="23" s="1"/>
  <c r="CQ29" i="23"/>
  <c r="CP29" i="23"/>
  <c r="CN29" i="23"/>
  <c r="CM29" i="23"/>
  <c r="CO29" i="23" s="1"/>
  <c r="CL29" i="23"/>
  <c r="CJ29" i="23"/>
  <c r="CI29" i="23"/>
  <c r="CQ26" i="23"/>
  <c r="CR26" i="23" s="1"/>
  <c r="CP26" i="23"/>
  <c r="CN26" i="23"/>
  <c r="CM26" i="23"/>
  <c r="CJ26" i="23"/>
  <c r="CI26" i="23"/>
  <c r="CQ25" i="23"/>
  <c r="CP25" i="23"/>
  <c r="CN25" i="23"/>
  <c r="CM25" i="23"/>
  <c r="CJ25" i="23"/>
  <c r="CI25" i="23"/>
  <c r="CQ24" i="23"/>
  <c r="CP24" i="23"/>
  <c r="CN24" i="23"/>
  <c r="CM24" i="23"/>
  <c r="CO24" i="23" s="1"/>
  <c r="CJ24" i="23"/>
  <c r="CL24" i="23" s="1"/>
  <c r="CI24" i="23"/>
  <c r="CQ23" i="23"/>
  <c r="CP23" i="23"/>
  <c r="CR23" i="23" s="1"/>
  <c r="CN23" i="23"/>
  <c r="CM23" i="23"/>
  <c r="CJ23" i="23"/>
  <c r="CI23" i="23"/>
  <c r="CL23" i="23" s="1"/>
  <c r="CQ20" i="23"/>
  <c r="CP20" i="23"/>
  <c r="CN20" i="23"/>
  <c r="CM20" i="23"/>
  <c r="CJ20" i="23"/>
  <c r="CI20" i="23"/>
  <c r="CQ19" i="23"/>
  <c r="CP19" i="23"/>
  <c r="CR19" i="23" s="1"/>
  <c r="CN19" i="23"/>
  <c r="CM19" i="23"/>
  <c r="CO19" i="23" s="1"/>
  <c r="CJ19" i="23"/>
  <c r="CI19" i="23"/>
  <c r="CQ18" i="23"/>
  <c r="CP18" i="23"/>
  <c r="CN18" i="23"/>
  <c r="CM18" i="23"/>
  <c r="CJ18" i="23"/>
  <c r="CI18" i="23"/>
  <c r="CL18" i="23" s="1"/>
  <c r="CQ17" i="23"/>
  <c r="CP17" i="23"/>
  <c r="CN17" i="23"/>
  <c r="CM17" i="23"/>
  <c r="CO17" i="23" s="1"/>
  <c r="CL17" i="23"/>
  <c r="CJ17" i="23"/>
  <c r="CI17" i="23"/>
  <c r="CQ14" i="23"/>
  <c r="CP14" i="23"/>
  <c r="CN14" i="23"/>
  <c r="CM14" i="23"/>
  <c r="CJ14" i="23"/>
  <c r="CI14" i="23"/>
  <c r="CQ13" i="23"/>
  <c r="CP13" i="23"/>
  <c r="CO13" i="23"/>
  <c r="CN13" i="23"/>
  <c r="CM13" i="23"/>
  <c r="CJ13" i="23"/>
  <c r="CI13" i="23"/>
  <c r="CQ12" i="23"/>
  <c r="CP12" i="23"/>
  <c r="CN12" i="23"/>
  <c r="CM12" i="23"/>
  <c r="CO12" i="23" s="1"/>
  <c r="CJ12" i="23"/>
  <c r="CI12" i="23"/>
  <c r="CQ11" i="23"/>
  <c r="CP11" i="23"/>
  <c r="CN11" i="23"/>
  <c r="CM11" i="23"/>
  <c r="CL11" i="23"/>
  <c r="CJ11" i="23"/>
  <c r="CI11" i="23"/>
  <c r="CQ10" i="23"/>
  <c r="CP10" i="23"/>
  <c r="CN10" i="23"/>
  <c r="CM10" i="23"/>
  <c r="CJ10" i="23"/>
  <c r="CI10" i="23"/>
  <c r="Q47" i="21"/>
  <c r="E46" i="21" s="1"/>
  <c r="P37" i="21"/>
  <c r="H36" i="21"/>
  <c r="F36" i="21"/>
  <c r="E36" i="21"/>
  <c r="J34" i="21" s="1"/>
  <c r="H35" i="21"/>
  <c r="F35" i="21"/>
  <c r="E35" i="21"/>
  <c r="J33" i="21" s="1"/>
  <c r="C35" i="21"/>
  <c r="B35" i="21"/>
  <c r="J32" i="21"/>
  <c r="H32" i="21"/>
  <c r="F32" i="21"/>
  <c r="E32" i="21"/>
  <c r="H31" i="21"/>
  <c r="F31" i="21"/>
  <c r="E31" i="21"/>
  <c r="C31" i="21"/>
  <c r="B31" i="21"/>
  <c r="H28" i="21"/>
  <c r="F28" i="21"/>
  <c r="E28" i="21"/>
  <c r="H27" i="21"/>
  <c r="F27" i="21"/>
  <c r="E27" i="21"/>
  <c r="C27" i="21"/>
  <c r="B27" i="21"/>
  <c r="J24" i="21"/>
  <c r="H24" i="21"/>
  <c r="F24" i="21"/>
  <c r="E24" i="21"/>
  <c r="J26" i="21" s="1"/>
  <c r="L30" i="21" s="1"/>
  <c r="H23" i="21"/>
  <c r="F23" i="21"/>
  <c r="E23" i="21"/>
  <c r="J25" i="21" s="1"/>
  <c r="L29" i="21" s="1"/>
  <c r="C23" i="21"/>
  <c r="B23" i="21"/>
  <c r="H20" i="21"/>
  <c r="F20" i="21"/>
  <c r="E20" i="21"/>
  <c r="H19" i="21"/>
  <c r="F19" i="21"/>
  <c r="E19" i="21"/>
  <c r="C19" i="21"/>
  <c r="B19" i="21"/>
  <c r="T16" i="21"/>
  <c r="J16" i="21"/>
  <c r="H16" i="21"/>
  <c r="F16" i="21"/>
  <c r="E16" i="21"/>
  <c r="J18" i="21" s="1"/>
  <c r="T15" i="21"/>
  <c r="H15" i="21"/>
  <c r="F15" i="21"/>
  <c r="E15" i="21"/>
  <c r="J17" i="21" s="1"/>
  <c r="C15" i="21"/>
  <c r="B15" i="21"/>
  <c r="T14" i="21"/>
  <c r="T13" i="21"/>
  <c r="T12" i="21"/>
  <c r="H12" i="21"/>
  <c r="F12" i="21"/>
  <c r="E12" i="21"/>
  <c r="T11" i="21"/>
  <c r="H11" i="21"/>
  <c r="F11" i="21"/>
  <c r="E11" i="21"/>
  <c r="C11" i="21"/>
  <c r="B11" i="21"/>
  <c r="T10" i="21"/>
  <c r="T9" i="21"/>
  <c r="T8" i="21"/>
  <c r="J8" i="21"/>
  <c r="H8" i="21"/>
  <c r="F8" i="21"/>
  <c r="E8" i="21"/>
  <c r="J10" i="21" s="1"/>
  <c r="L14" i="21" s="1"/>
  <c r="N22" i="21" s="1"/>
  <c r="T7" i="21"/>
  <c r="H7" i="21"/>
  <c r="F7" i="21"/>
  <c r="E7" i="21"/>
  <c r="J9" i="21" s="1"/>
  <c r="L13" i="21" s="1"/>
  <c r="N21" i="21" s="1"/>
  <c r="C7" i="21"/>
  <c r="B7" i="21"/>
  <c r="C5" i="21"/>
  <c r="Q4" i="21"/>
  <c r="N47" i="21" s="1"/>
  <c r="L4" i="21"/>
  <c r="J4" i="21"/>
  <c r="F4" i="21"/>
  <c r="A4" i="21"/>
  <c r="A1" i="21"/>
  <c r="Q79" i="20"/>
  <c r="E78" i="20" s="1"/>
  <c r="N79" i="20"/>
  <c r="H68" i="20"/>
  <c r="F68" i="20"/>
  <c r="E68" i="20"/>
  <c r="J66" i="20" s="1"/>
  <c r="H67" i="20"/>
  <c r="F67" i="20"/>
  <c r="E67" i="20"/>
  <c r="C67" i="20"/>
  <c r="B67" i="20"/>
  <c r="J65" i="20"/>
  <c r="J64" i="20"/>
  <c r="H64" i="20"/>
  <c r="F64" i="20"/>
  <c r="E64" i="20"/>
  <c r="H63" i="20"/>
  <c r="F63" i="20"/>
  <c r="E63" i="20"/>
  <c r="C63" i="20"/>
  <c r="B63" i="20"/>
  <c r="H60" i="20"/>
  <c r="F60" i="20"/>
  <c r="E60" i="20"/>
  <c r="H59" i="20"/>
  <c r="F59" i="20"/>
  <c r="E59" i="20"/>
  <c r="C59" i="20"/>
  <c r="B59" i="20"/>
  <c r="J56" i="20"/>
  <c r="H56" i="20"/>
  <c r="F56" i="20"/>
  <c r="E56" i="20"/>
  <c r="J58" i="20" s="1"/>
  <c r="L62" i="20" s="1"/>
  <c r="N54" i="20" s="1"/>
  <c r="H55" i="20"/>
  <c r="F55" i="20"/>
  <c r="E55" i="20"/>
  <c r="J57" i="20" s="1"/>
  <c r="L61" i="20" s="1"/>
  <c r="N53" i="20" s="1"/>
  <c r="C55" i="20"/>
  <c r="B55" i="20"/>
  <c r="H52" i="20"/>
  <c r="F52" i="20"/>
  <c r="E52" i="20"/>
  <c r="J50" i="20" s="1"/>
  <c r="H51" i="20"/>
  <c r="F51" i="20"/>
  <c r="E51" i="20"/>
  <c r="J49" i="20" s="1"/>
  <c r="L45" i="20" s="1"/>
  <c r="C51" i="20"/>
  <c r="B51" i="20"/>
  <c r="J48" i="20"/>
  <c r="H48" i="20"/>
  <c r="F48" i="20"/>
  <c r="E48" i="20"/>
  <c r="H47" i="20"/>
  <c r="F47" i="20"/>
  <c r="E47" i="20"/>
  <c r="C47" i="20"/>
  <c r="B47" i="20"/>
  <c r="L46" i="20"/>
  <c r="H44" i="20"/>
  <c r="F44" i="20"/>
  <c r="E44" i="20"/>
  <c r="J42" i="20" s="1"/>
  <c r="H43" i="20"/>
  <c r="F43" i="20"/>
  <c r="E43" i="20"/>
  <c r="J41" i="20" s="1"/>
  <c r="C43" i="20"/>
  <c r="B43" i="20"/>
  <c r="J40" i="20"/>
  <c r="H40" i="20"/>
  <c r="F40" i="20"/>
  <c r="E40" i="20"/>
  <c r="H39" i="20"/>
  <c r="F39" i="20"/>
  <c r="E39" i="20"/>
  <c r="C39" i="20"/>
  <c r="B39" i="20"/>
  <c r="H36" i="20"/>
  <c r="F36" i="20"/>
  <c r="E36" i="20"/>
  <c r="H35" i="20"/>
  <c r="F35" i="20"/>
  <c r="E35" i="20"/>
  <c r="C35" i="20"/>
  <c r="B35" i="20"/>
  <c r="J34" i="20"/>
  <c r="J33" i="20"/>
  <c r="J32" i="20"/>
  <c r="H32" i="20"/>
  <c r="F32" i="20"/>
  <c r="E32" i="20"/>
  <c r="H31" i="20"/>
  <c r="F31" i="20"/>
  <c r="E31" i="20"/>
  <c r="C31" i="20"/>
  <c r="B31" i="20"/>
  <c r="H28" i="20"/>
  <c r="F28" i="20"/>
  <c r="E28" i="20"/>
  <c r="H27" i="20"/>
  <c r="F27" i="20"/>
  <c r="E27" i="20"/>
  <c r="C27" i="20"/>
  <c r="B27" i="20"/>
  <c r="J24" i="20"/>
  <c r="H24" i="20"/>
  <c r="F24" i="20"/>
  <c r="E24" i="20"/>
  <c r="J26" i="20" s="1"/>
  <c r="L30" i="20" s="1"/>
  <c r="H23" i="20"/>
  <c r="F23" i="20"/>
  <c r="E23" i="20"/>
  <c r="J25" i="20" s="1"/>
  <c r="L29" i="20" s="1"/>
  <c r="C23" i="20"/>
  <c r="B23" i="20"/>
  <c r="H20" i="20"/>
  <c r="F20" i="20"/>
  <c r="E20" i="20"/>
  <c r="J18" i="20" s="1"/>
  <c r="H19" i="20"/>
  <c r="F19" i="20"/>
  <c r="E19" i="20"/>
  <c r="J17" i="20" s="1"/>
  <c r="C19" i="20"/>
  <c r="B19" i="20"/>
  <c r="T16" i="20"/>
  <c r="J16" i="20"/>
  <c r="H16" i="20"/>
  <c r="F16" i="20"/>
  <c r="E16" i="20"/>
  <c r="T15" i="20"/>
  <c r="H15" i="20"/>
  <c r="F15" i="20"/>
  <c r="E15" i="20"/>
  <c r="C15" i="20"/>
  <c r="B15" i="20"/>
  <c r="T14" i="20"/>
  <c r="L14" i="20"/>
  <c r="N22" i="20" s="1"/>
  <c r="P38" i="20" s="1"/>
  <c r="T13" i="20"/>
  <c r="T12" i="20"/>
  <c r="H12" i="20"/>
  <c r="F12" i="20"/>
  <c r="E12" i="20"/>
  <c r="T11" i="20"/>
  <c r="H11" i="20"/>
  <c r="F11" i="20"/>
  <c r="E11" i="20"/>
  <c r="C11" i="20"/>
  <c r="B11" i="20"/>
  <c r="T10" i="20"/>
  <c r="T9" i="20"/>
  <c r="T8" i="20"/>
  <c r="J8" i="20"/>
  <c r="H8" i="20"/>
  <c r="F8" i="20"/>
  <c r="E8" i="20"/>
  <c r="J10" i="20" s="1"/>
  <c r="T7" i="20"/>
  <c r="H7" i="20"/>
  <c r="F7" i="20"/>
  <c r="E7" i="20"/>
  <c r="J9" i="20" s="1"/>
  <c r="L13" i="20" s="1"/>
  <c r="N21" i="20" s="1"/>
  <c r="P37" i="20" s="1"/>
  <c r="C7" i="20"/>
  <c r="B7" i="20"/>
  <c r="C5" i="20"/>
  <c r="L4" i="20"/>
  <c r="J4" i="20"/>
  <c r="F4" i="20"/>
  <c r="A4" i="20"/>
  <c r="A1" i="20"/>
  <c r="L154" i="19"/>
  <c r="J154" i="19"/>
  <c r="F154" i="19"/>
  <c r="C154" i="19"/>
  <c r="L153" i="19"/>
  <c r="J153" i="19"/>
  <c r="F153" i="19"/>
  <c r="C153" i="19"/>
  <c r="L152" i="19"/>
  <c r="J152" i="19"/>
  <c r="F152" i="19"/>
  <c r="C152" i="19"/>
  <c r="N151" i="19"/>
  <c r="L151" i="19"/>
  <c r="J151" i="19"/>
  <c r="F151" i="19"/>
  <c r="L150" i="19"/>
  <c r="J150" i="19"/>
  <c r="F150" i="19"/>
  <c r="L149" i="19"/>
  <c r="J149" i="19"/>
  <c r="F149" i="19"/>
  <c r="C149" i="19"/>
  <c r="N148" i="19"/>
  <c r="L148" i="19"/>
  <c r="J148" i="19"/>
  <c r="F148" i="19"/>
  <c r="C148" i="19"/>
  <c r="L147" i="19"/>
  <c r="J147" i="19"/>
  <c r="F147" i="19"/>
  <c r="C147" i="19"/>
  <c r="P146" i="19"/>
  <c r="P143" i="19"/>
  <c r="H143" i="19"/>
  <c r="F143" i="19"/>
  <c r="E143" i="19"/>
  <c r="J141" i="19" s="1"/>
  <c r="L137" i="19" s="1"/>
  <c r="N129" i="19" s="1"/>
  <c r="H142" i="19"/>
  <c r="F142" i="19"/>
  <c r="E142" i="19"/>
  <c r="C142" i="19"/>
  <c r="B142" i="19"/>
  <c r="J140" i="19"/>
  <c r="J139" i="19"/>
  <c r="H139" i="19"/>
  <c r="F139" i="19"/>
  <c r="E139" i="19"/>
  <c r="P138" i="19"/>
  <c r="N138" i="19"/>
  <c r="H138" i="19"/>
  <c r="F138" i="19"/>
  <c r="E138" i="19"/>
  <c r="C138" i="19"/>
  <c r="B138" i="19"/>
  <c r="L136" i="19"/>
  <c r="H135" i="19"/>
  <c r="F135" i="19"/>
  <c r="E135" i="19"/>
  <c r="J133" i="19" s="1"/>
  <c r="H134" i="19"/>
  <c r="F134" i="19"/>
  <c r="E134" i="19"/>
  <c r="C134" i="19"/>
  <c r="B134" i="19"/>
  <c r="J132" i="19"/>
  <c r="J131" i="19"/>
  <c r="H131" i="19"/>
  <c r="F131" i="19"/>
  <c r="E131" i="19"/>
  <c r="H130" i="19"/>
  <c r="F130" i="19"/>
  <c r="E130" i="19"/>
  <c r="C130" i="19"/>
  <c r="B130" i="19"/>
  <c r="N128" i="19"/>
  <c r="H127" i="19"/>
  <c r="F127" i="19"/>
  <c r="E127" i="19"/>
  <c r="J125" i="19" s="1"/>
  <c r="H126" i="19"/>
  <c r="F126" i="19"/>
  <c r="E126" i="19"/>
  <c r="C126" i="19"/>
  <c r="B126" i="19"/>
  <c r="J124" i="19"/>
  <c r="J123" i="19"/>
  <c r="H123" i="19"/>
  <c r="F123" i="19"/>
  <c r="E123" i="19"/>
  <c r="H122" i="19"/>
  <c r="F122" i="19"/>
  <c r="E122" i="19"/>
  <c r="C122" i="19"/>
  <c r="B122" i="19"/>
  <c r="H119" i="19"/>
  <c r="F119" i="19"/>
  <c r="E119" i="19"/>
  <c r="J117" i="19" s="1"/>
  <c r="L121" i="19" s="1"/>
  <c r="H118" i="19"/>
  <c r="F118" i="19"/>
  <c r="E118" i="19"/>
  <c r="C118" i="19"/>
  <c r="B118" i="19"/>
  <c r="J116" i="19"/>
  <c r="L120" i="19" s="1"/>
  <c r="J115" i="19"/>
  <c r="H115" i="19"/>
  <c r="F115" i="19"/>
  <c r="E115" i="19"/>
  <c r="H114" i="19"/>
  <c r="F114" i="19"/>
  <c r="E114" i="19"/>
  <c r="C114" i="19"/>
  <c r="B114" i="19"/>
  <c r="P112" i="19"/>
  <c r="H111" i="19"/>
  <c r="F111" i="19"/>
  <c r="E111" i="19"/>
  <c r="J109" i="19" s="1"/>
  <c r="L105" i="19" s="1"/>
  <c r="N97" i="19" s="1"/>
  <c r="H110" i="19"/>
  <c r="F110" i="19"/>
  <c r="E110" i="19"/>
  <c r="J108" i="19" s="1"/>
  <c r="C110" i="19"/>
  <c r="B110" i="19"/>
  <c r="J107" i="19"/>
  <c r="H107" i="19"/>
  <c r="F107" i="19"/>
  <c r="E107" i="19"/>
  <c r="H106" i="19"/>
  <c r="F106" i="19"/>
  <c r="E106" i="19"/>
  <c r="C106" i="19"/>
  <c r="B106" i="19"/>
  <c r="L104" i="19"/>
  <c r="H103" i="19"/>
  <c r="F103" i="19"/>
  <c r="E103" i="19"/>
  <c r="J101" i="19" s="1"/>
  <c r="H102" i="19"/>
  <c r="F102" i="19"/>
  <c r="E102" i="19"/>
  <c r="J100" i="19" s="1"/>
  <c r="C102" i="19"/>
  <c r="B102" i="19"/>
  <c r="J99" i="19"/>
  <c r="H99" i="19"/>
  <c r="F99" i="19"/>
  <c r="E99" i="19"/>
  <c r="H98" i="19"/>
  <c r="F98" i="19"/>
  <c r="E98" i="19"/>
  <c r="C98" i="19"/>
  <c r="B98" i="19"/>
  <c r="N96" i="19"/>
  <c r="H95" i="19"/>
  <c r="F95" i="19"/>
  <c r="E95" i="19"/>
  <c r="J93" i="19" s="1"/>
  <c r="H94" i="19"/>
  <c r="F94" i="19"/>
  <c r="E94" i="19"/>
  <c r="C94" i="19"/>
  <c r="B94" i="19"/>
  <c r="J92" i="19"/>
  <c r="T91" i="19"/>
  <c r="J91" i="19"/>
  <c r="H91" i="19"/>
  <c r="F91" i="19"/>
  <c r="E91" i="19"/>
  <c r="T90" i="19"/>
  <c r="H90" i="19"/>
  <c r="F90" i="19"/>
  <c r="E90" i="19"/>
  <c r="C90" i="19"/>
  <c r="B90" i="19"/>
  <c r="T89" i="19"/>
  <c r="L89" i="19"/>
  <c r="T88" i="19"/>
  <c r="T87" i="19"/>
  <c r="H87" i="19"/>
  <c r="F87" i="19"/>
  <c r="E87" i="19"/>
  <c r="T86" i="19"/>
  <c r="H86" i="19"/>
  <c r="F86" i="19"/>
  <c r="E86" i="19"/>
  <c r="C86" i="19"/>
  <c r="B86" i="19"/>
  <c r="T85" i="19"/>
  <c r="T84" i="19"/>
  <c r="T83" i="19"/>
  <c r="J83" i="19"/>
  <c r="H83" i="19"/>
  <c r="F83" i="19"/>
  <c r="E83" i="19"/>
  <c r="J85" i="19" s="1"/>
  <c r="T82" i="19"/>
  <c r="H82" i="19"/>
  <c r="F82" i="19"/>
  <c r="E82" i="19"/>
  <c r="J84" i="19" s="1"/>
  <c r="L88" i="19" s="1"/>
  <c r="C82" i="19"/>
  <c r="B82" i="19"/>
  <c r="C80" i="19"/>
  <c r="Q79" i="19"/>
  <c r="E79" i="19" s="1"/>
  <c r="E154" i="19" s="1"/>
  <c r="G74" i="19"/>
  <c r="G149" i="19" s="1"/>
  <c r="N68" i="19"/>
  <c r="N143" i="19" s="1"/>
  <c r="H68" i="19"/>
  <c r="F68" i="19"/>
  <c r="E68" i="19"/>
  <c r="H67" i="19"/>
  <c r="F67" i="19"/>
  <c r="E67" i="19"/>
  <c r="C67" i="19"/>
  <c r="B67" i="19"/>
  <c r="P66" i="19"/>
  <c r="P141" i="19" s="1"/>
  <c r="J64" i="19"/>
  <c r="H64" i="19"/>
  <c r="F64" i="19"/>
  <c r="E64" i="19"/>
  <c r="J66" i="19" s="1"/>
  <c r="L62" i="19" s="1"/>
  <c r="H63" i="19"/>
  <c r="F63" i="19"/>
  <c r="E63" i="19"/>
  <c r="J65" i="19" s="1"/>
  <c r="L61" i="19" s="1"/>
  <c r="C63" i="19"/>
  <c r="B63" i="19"/>
  <c r="H60" i="19"/>
  <c r="F60" i="19"/>
  <c r="E60" i="19"/>
  <c r="H59" i="19"/>
  <c r="F59" i="19"/>
  <c r="E59" i="19"/>
  <c r="C59" i="19"/>
  <c r="B59" i="19"/>
  <c r="J56" i="19"/>
  <c r="H56" i="19"/>
  <c r="F56" i="19"/>
  <c r="E56" i="19"/>
  <c r="J58" i="19" s="1"/>
  <c r="H55" i="19"/>
  <c r="F55" i="19"/>
  <c r="E55" i="19"/>
  <c r="J57" i="19" s="1"/>
  <c r="C55" i="19"/>
  <c r="B55" i="19"/>
  <c r="H52" i="19"/>
  <c r="F52" i="19"/>
  <c r="E52" i="19"/>
  <c r="H51" i="19"/>
  <c r="F51" i="19"/>
  <c r="E51" i="19"/>
  <c r="C51" i="19"/>
  <c r="B51" i="19"/>
  <c r="J48" i="19"/>
  <c r="H48" i="19"/>
  <c r="F48" i="19"/>
  <c r="E48" i="19"/>
  <c r="J50" i="19" s="1"/>
  <c r="H47" i="19"/>
  <c r="F47" i="19"/>
  <c r="E47" i="19"/>
  <c r="J49" i="19" s="1"/>
  <c r="C47" i="19"/>
  <c r="B47" i="19"/>
  <c r="H44" i="19"/>
  <c r="F44" i="19"/>
  <c r="E44" i="19"/>
  <c r="H43" i="19"/>
  <c r="F43" i="19"/>
  <c r="E43" i="19"/>
  <c r="C43" i="19"/>
  <c r="B43" i="19"/>
  <c r="J40" i="19"/>
  <c r="H40" i="19"/>
  <c r="F40" i="19"/>
  <c r="E40" i="19"/>
  <c r="J42" i="19" s="1"/>
  <c r="L46" i="19" s="1"/>
  <c r="N54" i="19" s="1"/>
  <c r="H39" i="19"/>
  <c r="F39" i="19"/>
  <c r="E39" i="19"/>
  <c r="J41" i="19" s="1"/>
  <c r="L45" i="19" s="1"/>
  <c r="N53" i="19" s="1"/>
  <c r="C39" i="19"/>
  <c r="B39" i="19"/>
  <c r="H36" i="19"/>
  <c r="F36" i="19"/>
  <c r="E36" i="19"/>
  <c r="H35" i="19"/>
  <c r="F35" i="19"/>
  <c r="E35" i="19"/>
  <c r="C35" i="19"/>
  <c r="B35" i="19"/>
  <c r="J32" i="19"/>
  <c r="H32" i="19"/>
  <c r="F32" i="19"/>
  <c r="E32" i="19"/>
  <c r="J34" i="19" s="1"/>
  <c r="H31" i="19"/>
  <c r="F31" i="19"/>
  <c r="E31" i="19"/>
  <c r="J33" i="19" s="1"/>
  <c r="C31" i="19"/>
  <c r="B31" i="19"/>
  <c r="L30" i="19"/>
  <c r="L29" i="19"/>
  <c r="H28" i="19"/>
  <c r="F28" i="19"/>
  <c r="E28" i="19"/>
  <c r="H27" i="19"/>
  <c r="F27" i="19"/>
  <c r="E27" i="19"/>
  <c r="C27" i="19"/>
  <c r="B27" i="19"/>
  <c r="J24" i="19"/>
  <c r="H24" i="19"/>
  <c r="F24" i="19"/>
  <c r="E24" i="19"/>
  <c r="J26" i="19" s="1"/>
  <c r="H23" i="19"/>
  <c r="F23" i="19"/>
  <c r="E23" i="19"/>
  <c r="J25" i="19" s="1"/>
  <c r="C23" i="19"/>
  <c r="B23" i="19"/>
  <c r="H20" i="19"/>
  <c r="F20" i="19"/>
  <c r="E20" i="19"/>
  <c r="H19" i="19"/>
  <c r="F19" i="19"/>
  <c r="E19" i="19"/>
  <c r="C19" i="19"/>
  <c r="B19" i="19"/>
  <c r="T16" i="19"/>
  <c r="J16" i="19"/>
  <c r="H16" i="19"/>
  <c r="F16" i="19"/>
  <c r="E16" i="19"/>
  <c r="J18" i="19" s="1"/>
  <c r="T15" i="19"/>
  <c r="H15" i="19"/>
  <c r="F15" i="19"/>
  <c r="E15" i="19"/>
  <c r="J17" i="19" s="1"/>
  <c r="C15" i="19"/>
  <c r="B15" i="19"/>
  <c r="T14" i="19"/>
  <c r="T13" i="19"/>
  <c r="T12" i="19"/>
  <c r="H12" i="19"/>
  <c r="F12" i="19"/>
  <c r="E12" i="19"/>
  <c r="T11" i="19"/>
  <c r="H11" i="19"/>
  <c r="F11" i="19"/>
  <c r="E11" i="19"/>
  <c r="C11" i="19"/>
  <c r="B11" i="19"/>
  <c r="T10" i="19"/>
  <c r="T9" i="19"/>
  <c r="T8" i="19"/>
  <c r="J8" i="19"/>
  <c r="H8" i="19"/>
  <c r="F8" i="19"/>
  <c r="E8" i="19"/>
  <c r="J10" i="19" s="1"/>
  <c r="L14" i="19" s="1"/>
  <c r="N22" i="19" s="1"/>
  <c r="T7" i="19"/>
  <c r="H7" i="19"/>
  <c r="F7" i="19"/>
  <c r="E7" i="19"/>
  <c r="J9" i="19" s="1"/>
  <c r="L13" i="19" s="1"/>
  <c r="N21" i="19" s="1"/>
  <c r="C7" i="19"/>
  <c r="B7" i="19"/>
  <c r="C5" i="19"/>
  <c r="Q4" i="19"/>
  <c r="N79" i="19" s="1"/>
  <c r="N154" i="19" s="1"/>
  <c r="L4" i="19"/>
  <c r="J4" i="19"/>
  <c r="F4" i="19"/>
  <c r="A1" i="19"/>
  <c r="Q47" i="18"/>
  <c r="E46" i="18" s="1"/>
  <c r="P37" i="18"/>
  <c r="H36" i="18"/>
  <c r="F36" i="18"/>
  <c r="E36" i="18"/>
  <c r="H35" i="18"/>
  <c r="F35" i="18"/>
  <c r="E35" i="18"/>
  <c r="C35" i="18"/>
  <c r="B35" i="18"/>
  <c r="J34" i="18"/>
  <c r="L30" i="18" s="1"/>
  <c r="J33" i="18"/>
  <c r="J32" i="18"/>
  <c r="H32" i="18"/>
  <c r="F32" i="18"/>
  <c r="E32" i="18"/>
  <c r="H31" i="18"/>
  <c r="F31" i="18"/>
  <c r="E31" i="18"/>
  <c r="C31" i="18"/>
  <c r="B31" i="18"/>
  <c r="L29" i="18"/>
  <c r="H28" i="18"/>
  <c r="F28" i="18"/>
  <c r="E28" i="18"/>
  <c r="H27" i="18"/>
  <c r="F27" i="18"/>
  <c r="E27" i="18"/>
  <c r="C27" i="18"/>
  <c r="B27" i="18"/>
  <c r="J24" i="18"/>
  <c r="H24" i="18"/>
  <c r="F24" i="18"/>
  <c r="E24" i="18"/>
  <c r="J26" i="18" s="1"/>
  <c r="H23" i="18"/>
  <c r="F23" i="18"/>
  <c r="E23" i="18"/>
  <c r="J25" i="18" s="1"/>
  <c r="C23" i="18"/>
  <c r="B23" i="18"/>
  <c r="H20" i="18"/>
  <c r="F20" i="18"/>
  <c r="E20" i="18"/>
  <c r="J18" i="18" s="1"/>
  <c r="H19" i="18"/>
  <c r="F19" i="18"/>
  <c r="E19" i="18"/>
  <c r="J17" i="18" s="1"/>
  <c r="C19" i="18"/>
  <c r="B19" i="18"/>
  <c r="T16" i="18"/>
  <c r="J16" i="18"/>
  <c r="H16" i="18"/>
  <c r="F16" i="18"/>
  <c r="E16" i="18"/>
  <c r="T15" i="18"/>
  <c r="H15" i="18"/>
  <c r="F15" i="18"/>
  <c r="E15" i="18"/>
  <c r="C15" i="18"/>
  <c r="B15" i="18"/>
  <c r="T14" i="18"/>
  <c r="T13" i="18"/>
  <c r="T12" i="18"/>
  <c r="H12" i="18"/>
  <c r="F12" i="18"/>
  <c r="E12" i="18"/>
  <c r="T11" i="18"/>
  <c r="H11" i="18"/>
  <c r="F11" i="18"/>
  <c r="E11" i="18"/>
  <c r="C11" i="18"/>
  <c r="B11" i="18"/>
  <c r="T10" i="18"/>
  <c r="T9" i="18"/>
  <c r="T8" i="18"/>
  <c r="J8" i="18"/>
  <c r="H8" i="18"/>
  <c r="F8" i="18"/>
  <c r="E8" i="18"/>
  <c r="J10" i="18" s="1"/>
  <c r="L14" i="18" s="1"/>
  <c r="N22" i="18" s="1"/>
  <c r="T7" i="18"/>
  <c r="H7" i="18"/>
  <c r="F7" i="18"/>
  <c r="E7" i="18"/>
  <c r="J9" i="18" s="1"/>
  <c r="L13" i="18" s="1"/>
  <c r="N21" i="18" s="1"/>
  <c r="C7" i="18"/>
  <c r="B7" i="18"/>
  <c r="C5" i="18"/>
  <c r="Q4" i="18"/>
  <c r="N47" i="18" s="1"/>
  <c r="J4" i="18"/>
  <c r="F4" i="18"/>
  <c r="A4" i="18"/>
  <c r="A1" i="18"/>
  <c r="Q47" i="17"/>
  <c r="E46" i="17" s="1"/>
  <c r="P37" i="17"/>
  <c r="H36" i="17"/>
  <c r="F36" i="17"/>
  <c r="E36" i="17"/>
  <c r="J34" i="17" s="1"/>
  <c r="H35" i="17"/>
  <c r="F35" i="17"/>
  <c r="E35" i="17"/>
  <c r="J33" i="17" s="1"/>
  <c r="L29" i="17" s="1"/>
  <c r="C35" i="17"/>
  <c r="B35" i="17"/>
  <c r="J32" i="17"/>
  <c r="H32" i="17"/>
  <c r="F32" i="17"/>
  <c r="E32" i="17"/>
  <c r="H31" i="17"/>
  <c r="F31" i="17"/>
  <c r="E31" i="17"/>
  <c r="C31" i="17"/>
  <c r="B31" i="17"/>
  <c r="L30" i="17"/>
  <c r="H28" i="17"/>
  <c r="F28" i="17"/>
  <c r="E28" i="17"/>
  <c r="H27" i="17"/>
  <c r="F27" i="17"/>
  <c r="E27" i="17"/>
  <c r="C27" i="17"/>
  <c r="B27" i="17"/>
  <c r="J24" i="17"/>
  <c r="H24" i="17"/>
  <c r="F24" i="17"/>
  <c r="E24" i="17"/>
  <c r="J26" i="17" s="1"/>
  <c r="H23" i="17"/>
  <c r="F23" i="17"/>
  <c r="E23" i="17"/>
  <c r="J25" i="17" s="1"/>
  <c r="C23" i="17"/>
  <c r="B23" i="17"/>
  <c r="H20" i="17"/>
  <c r="F20" i="17"/>
  <c r="E20" i="17"/>
  <c r="J18" i="17" s="1"/>
  <c r="H19" i="17"/>
  <c r="F19" i="17"/>
  <c r="E19" i="17"/>
  <c r="J17" i="17" s="1"/>
  <c r="C19" i="17"/>
  <c r="B19" i="17"/>
  <c r="T16" i="17"/>
  <c r="J16" i="17"/>
  <c r="H16" i="17"/>
  <c r="F16" i="17"/>
  <c r="E16" i="17"/>
  <c r="T15" i="17"/>
  <c r="H15" i="17"/>
  <c r="F15" i="17"/>
  <c r="E15" i="17"/>
  <c r="C15" i="17"/>
  <c r="B15" i="17"/>
  <c r="T14" i="17"/>
  <c r="T13" i="17"/>
  <c r="T12" i="17"/>
  <c r="H12" i="17"/>
  <c r="F12" i="17"/>
  <c r="E12" i="17"/>
  <c r="T11" i="17"/>
  <c r="H11" i="17"/>
  <c r="F11" i="17"/>
  <c r="E11" i="17"/>
  <c r="C11" i="17"/>
  <c r="B11" i="17"/>
  <c r="T10" i="17"/>
  <c r="T9" i="17"/>
  <c r="T8" i="17"/>
  <c r="J8" i="17"/>
  <c r="H8" i="17"/>
  <c r="F8" i="17"/>
  <c r="E8" i="17"/>
  <c r="J10" i="17" s="1"/>
  <c r="L14" i="17" s="1"/>
  <c r="N22" i="17" s="1"/>
  <c r="T7" i="17"/>
  <c r="H7" i="17"/>
  <c r="F7" i="17"/>
  <c r="E7" i="17"/>
  <c r="J9" i="17" s="1"/>
  <c r="L13" i="17" s="1"/>
  <c r="N21" i="17" s="1"/>
  <c r="C7" i="17"/>
  <c r="B7" i="17"/>
  <c r="C5" i="17"/>
  <c r="Q4" i="17"/>
  <c r="N47" i="17" s="1"/>
  <c r="L4" i="17"/>
  <c r="J4" i="17"/>
  <c r="F4" i="17"/>
  <c r="A4" i="17"/>
  <c r="A1" i="17"/>
  <c r="Q63" i="16"/>
  <c r="E58" i="16" s="1"/>
  <c r="E57" i="16"/>
  <c r="H21" i="16"/>
  <c r="F21" i="16"/>
  <c r="E21" i="16"/>
  <c r="J20" i="16" s="1"/>
  <c r="C21" i="16"/>
  <c r="B21" i="16"/>
  <c r="H19" i="16"/>
  <c r="F19" i="16"/>
  <c r="E19" i="16"/>
  <c r="C19" i="16"/>
  <c r="B19" i="16"/>
  <c r="H17" i="16"/>
  <c r="F17" i="16"/>
  <c r="E17" i="16"/>
  <c r="C17" i="16"/>
  <c r="B17" i="16"/>
  <c r="T16" i="16"/>
  <c r="T15" i="16"/>
  <c r="H15" i="16"/>
  <c r="F15" i="16"/>
  <c r="E15" i="16"/>
  <c r="J16" i="16" s="1"/>
  <c r="L18" i="16" s="1"/>
  <c r="C15" i="16"/>
  <c r="B15" i="16"/>
  <c r="T14" i="16"/>
  <c r="T13" i="16"/>
  <c r="H13" i="16"/>
  <c r="F13" i="16"/>
  <c r="E13" i="16"/>
  <c r="C13" i="16"/>
  <c r="B13" i="16"/>
  <c r="T12" i="16"/>
  <c r="T11" i="16"/>
  <c r="H11" i="16"/>
  <c r="F11" i="16"/>
  <c r="E11" i="16"/>
  <c r="J12" i="16" s="1"/>
  <c r="C11" i="16"/>
  <c r="B11" i="16"/>
  <c r="T10" i="16"/>
  <c r="T9" i="16"/>
  <c r="H9" i="16"/>
  <c r="F9" i="16"/>
  <c r="E9" i="16"/>
  <c r="C9" i="16"/>
  <c r="B9" i="16"/>
  <c r="T8" i="16"/>
  <c r="T7" i="16"/>
  <c r="H7" i="16"/>
  <c r="F7" i="16"/>
  <c r="E7" i="16"/>
  <c r="J8" i="16" s="1"/>
  <c r="L10" i="16" s="1"/>
  <c r="N14" i="16" s="1"/>
  <c r="C7" i="16"/>
  <c r="B7" i="16"/>
  <c r="Q4" i="16"/>
  <c r="N63" i="16" s="1"/>
  <c r="L4" i="16"/>
  <c r="J4" i="16"/>
  <c r="F4" i="16"/>
  <c r="A4" i="16"/>
  <c r="A1" i="16"/>
  <c r="Q62" i="15"/>
  <c r="E57" i="15" s="1"/>
  <c r="H21" i="15"/>
  <c r="F21" i="15"/>
  <c r="E21" i="15"/>
  <c r="J20" i="15" s="1"/>
  <c r="C21" i="15"/>
  <c r="B21" i="15"/>
  <c r="H19" i="15"/>
  <c r="F19" i="15"/>
  <c r="E19" i="15"/>
  <c r="C19" i="15"/>
  <c r="B19" i="15"/>
  <c r="L18" i="15"/>
  <c r="H17" i="15"/>
  <c r="F17" i="15"/>
  <c r="E17" i="15"/>
  <c r="C17" i="15"/>
  <c r="B17" i="15"/>
  <c r="T16" i="15"/>
  <c r="T15" i="15"/>
  <c r="H15" i="15"/>
  <c r="F15" i="15"/>
  <c r="E15" i="15"/>
  <c r="J16" i="15" s="1"/>
  <c r="C15" i="15"/>
  <c r="B15" i="15"/>
  <c r="T14" i="15"/>
  <c r="T13" i="15"/>
  <c r="H13" i="15"/>
  <c r="F13" i="15"/>
  <c r="E13" i="15"/>
  <c r="C13" i="15"/>
  <c r="B13" i="15"/>
  <c r="T12" i="15"/>
  <c r="J12" i="15"/>
  <c r="T11" i="15"/>
  <c r="H11" i="15"/>
  <c r="F11" i="15"/>
  <c r="E11" i="15"/>
  <c r="C11" i="15"/>
  <c r="B11" i="15"/>
  <c r="T10" i="15"/>
  <c r="T9" i="15"/>
  <c r="H9" i="15"/>
  <c r="F9" i="15"/>
  <c r="E9" i="15"/>
  <c r="C9" i="15"/>
  <c r="B9" i="15"/>
  <c r="T8" i="15"/>
  <c r="T7" i="15"/>
  <c r="H7" i="15"/>
  <c r="F7" i="15"/>
  <c r="E7" i="15"/>
  <c r="J8" i="15" s="1"/>
  <c r="L10" i="15" s="1"/>
  <c r="N14" i="15" s="1"/>
  <c r="C7" i="15"/>
  <c r="B7" i="15"/>
  <c r="Q4" i="15"/>
  <c r="N62" i="15" s="1"/>
  <c r="L4" i="15"/>
  <c r="J4" i="15"/>
  <c r="F4" i="15"/>
  <c r="A4" i="15"/>
  <c r="A1" i="15"/>
  <c r="Q79" i="14"/>
  <c r="E74" i="14" s="1"/>
  <c r="H37" i="14"/>
  <c r="F37" i="14"/>
  <c r="E37" i="14"/>
  <c r="J36" i="14" s="1"/>
  <c r="C37" i="14"/>
  <c r="B37" i="14"/>
  <c r="H35" i="14"/>
  <c r="F35" i="14"/>
  <c r="E35" i="14"/>
  <c r="C35" i="14"/>
  <c r="B35" i="14"/>
  <c r="L34" i="14"/>
  <c r="H33" i="14"/>
  <c r="F33" i="14"/>
  <c r="E33" i="14"/>
  <c r="C33" i="14"/>
  <c r="B33" i="14"/>
  <c r="H31" i="14"/>
  <c r="F31" i="14"/>
  <c r="E31" i="14"/>
  <c r="J32" i="14" s="1"/>
  <c r="C31" i="14"/>
  <c r="B31" i="14"/>
  <c r="H29" i="14"/>
  <c r="F29" i="14"/>
  <c r="E29" i="14"/>
  <c r="J28" i="14" s="1"/>
  <c r="L26" i="14" s="1"/>
  <c r="N30" i="14" s="1"/>
  <c r="C29" i="14"/>
  <c r="B29" i="14"/>
  <c r="H27" i="14"/>
  <c r="F27" i="14"/>
  <c r="E27" i="14"/>
  <c r="C27" i="14"/>
  <c r="B27" i="14"/>
  <c r="H25" i="14"/>
  <c r="F25" i="14"/>
  <c r="E25" i="14"/>
  <c r="J24" i="14" s="1"/>
  <c r="C25" i="14"/>
  <c r="B25" i="14"/>
  <c r="H23" i="14"/>
  <c r="F23" i="14"/>
  <c r="E23" i="14"/>
  <c r="C23" i="14"/>
  <c r="B23" i="14"/>
  <c r="H21" i="14"/>
  <c r="F21" i="14"/>
  <c r="E21" i="14"/>
  <c r="C21" i="14"/>
  <c r="B21" i="14"/>
  <c r="H19" i="14"/>
  <c r="F19" i="14"/>
  <c r="E19" i="14"/>
  <c r="J20" i="14" s="1"/>
  <c r="C19" i="14"/>
  <c r="B19" i="14"/>
  <c r="H17" i="14"/>
  <c r="F17" i="14"/>
  <c r="E17" i="14"/>
  <c r="C17" i="14"/>
  <c r="B17" i="14"/>
  <c r="T16" i="14"/>
  <c r="T15" i="14"/>
  <c r="H15" i="14"/>
  <c r="F15" i="14"/>
  <c r="E15" i="14"/>
  <c r="J16" i="14" s="1"/>
  <c r="L18" i="14" s="1"/>
  <c r="C15" i="14"/>
  <c r="B15" i="14"/>
  <c r="T14" i="14"/>
  <c r="T13" i="14"/>
  <c r="H13" i="14"/>
  <c r="F13" i="14"/>
  <c r="E13" i="14"/>
  <c r="C13" i="14"/>
  <c r="B13" i="14"/>
  <c r="T12" i="14"/>
  <c r="J12" i="14"/>
  <c r="T11" i="14"/>
  <c r="H11" i="14"/>
  <c r="F11" i="14"/>
  <c r="E11" i="14"/>
  <c r="C11" i="14"/>
  <c r="B11" i="14"/>
  <c r="T10" i="14"/>
  <c r="L10" i="14"/>
  <c r="N14" i="14" s="1"/>
  <c r="P22" i="14" s="1"/>
  <c r="T9" i="14"/>
  <c r="H9" i="14"/>
  <c r="F9" i="14"/>
  <c r="E9" i="14"/>
  <c r="C9" i="14"/>
  <c r="B9" i="14"/>
  <c r="T8" i="14"/>
  <c r="T7" i="14"/>
  <c r="H7" i="14"/>
  <c r="F7" i="14"/>
  <c r="E7" i="14"/>
  <c r="J8" i="14" s="1"/>
  <c r="C7" i="14"/>
  <c r="B7" i="14"/>
  <c r="Q4" i="14"/>
  <c r="N79" i="14" s="1"/>
  <c r="L4" i="14"/>
  <c r="J4" i="14"/>
  <c r="F4" i="14"/>
  <c r="A4" i="14"/>
  <c r="A1" i="14"/>
  <c r="Q79" i="13"/>
  <c r="E74" i="13" s="1"/>
  <c r="H37" i="13"/>
  <c r="F37" i="13"/>
  <c r="E37" i="13"/>
  <c r="J36" i="13" s="1"/>
  <c r="C37" i="13"/>
  <c r="B37" i="13"/>
  <c r="H35" i="13"/>
  <c r="F35" i="13"/>
  <c r="E35" i="13"/>
  <c r="C35" i="13"/>
  <c r="B35" i="13"/>
  <c r="L34" i="13"/>
  <c r="N30" i="13" s="1"/>
  <c r="P22" i="13" s="1"/>
  <c r="H33" i="13"/>
  <c r="F33" i="13"/>
  <c r="E33" i="13"/>
  <c r="C33" i="13"/>
  <c r="B33" i="13"/>
  <c r="H31" i="13"/>
  <c r="F31" i="13"/>
  <c r="E31" i="13"/>
  <c r="J32" i="13" s="1"/>
  <c r="C31" i="13"/>
  <c r="B31" i="13"/>
  <c r="H29" i="13"/>
  <c r="F29" i="13"/>
  <c r="E29" i="13"/>
  <c r="J28" i="13" s="1"/>
  <c r="L26" i="13" s="1"/>
  <c r="C29" i="13"/>
  <c r="B29" i="13"/>
  <c r="H27" i="13"/>
  <c r="F27" i="13"/>
  <c r="E27" i="13"/>
  <c r="C27" i="13"/>
  <c r="B27" i="13"/>
  <c r="H25" i="13"/>
  <c r="F25" i="13"/>
  <c r="E25" i="13"/>
  <c r="C25" i="13"/>
  <c r="B25" i="13"/>
  <c r="H23" i="13"/>
  <c r="F23" i="13"/>
  <c r="E23" i="13"/>
  <c r="J24" i="13" s="1"/>
  <c r="C23" i="13"/>
  <c r="B23" i="13"/>
  <c r="H21" i="13"/>
  <c r="F21" i="13"/>
  <c r="E21" i="13"/>
  <c r="C21" i="13"/>
  <c r="B21" i="13"/>
  <c r="H19" i="13"/>
  <c r="F19" i="13"/>
  <c r="E19" i="13"/>
  <c r="J20" i="13" s="1"/>
  <c r="L18" i="13" s="1"/>
  <c r="C19" i="13"/>
  <c r="B19" i="13"/>
  <c r="H17" i="13"/>
  <c r="F17" i="13"/>
  <c r="E17" i="13"/>
  <c r="C17" i="13"/>
  <c r="B17" i="13"/>
  <c r="T16" i="13"/>
  <c r="T15" i="13"/>
  <c r="H15" i="13"/>
  <c r="F15" i="13"/>
  <c r="E15" i="13"/>
  <c r="J16" i="13" s="1"/>
  <c r="C15" i="13"/>
  <c r="B15" i="13"/>
  <c r="T14" i="13"/>
  <c r="T13" i="13"/>
  <c r="H13" i="13"/>
  <c r="F13" i="13"/>
  <c r="E13" i="13"/>
  <c r="C13" i="13"/>
  <c r="B13" i="13"/>
  <c r="T12" i="13"/>
  <c r="T11" i="13"/>
  <c r="H11" i="13"/>
  <c r="F11" i="13"/>
  <c r="E11" i="13"/>
  <c r="J12" i="13" s="1"/>
  <c r="C11" i="13"/>
  <c r="B11" i="13"/>
  <c r="T10" i="13"/>
  <c r="T9" i="13"/>
  <c r="H9" i="13"/>
  <c r="F9" i="13"/>
  <c r="E9" i="13"/>
  <c r="C9" i="13"/>
  <c r="B9" i="13"/>
  <c r="T8" i="13"/>
  <c r="T7" i="13"/>
  <c r="H7" i="13"/>
  <c r="F7" i="13"/>
  <c r="E7" i="13"/>
  <c r="J8" i="13" s="1"/>
  <c r="L10" i="13" s="1"/>
  <c r="N14" i="13" s="1"/>
  <c r="C7" i="13"/>
  <c r="B7" i="13"/>
  <c r="Q4" i="13"/>
  <c r="N79" i="13" s="1"/>
  <c r="L4" i="13"/>
  <c r="J4" i="13"/>
  <c r="F4" i="13"/>
  <c r="A4" i="13"/>
  <c r="A1" i="13"/>
  <c r="Q63" i="12"/>
  <c r="E58" i="12" s="1"/>
  <c r="P22" i="12"/>
  <c r="H21" i="12"/>
  <c r="F21" i="12"/>
  <c r="E21" i="12"/>
  <c r="J20" i="12" s="1"/>
  <c r="C21" i="12"/>
  <c r="B21" i="12"/>
  <c r="H19" i="12"/>
  <c r="F19" i="12"/>
  <c r="E19" i="12"/>
  <c r="C19" i="12"/>
  <c r="B19" i="12"/>
  <c r="H17" i="12"/>
  <c r="F17" i="12"/>
  <c r="E17" i="12"/>
  <c r="J16" i="12" s="1"/>
  <c r="L18" i="12" s="1"/>
  <c r="N14" i="12" s="1"/>
  <c r="C17" i="12"/>
  <c r="B17" i="12"/>
  <c r="T16" i="12"/>
  <c r="T15" i="12"/>
  <c r="H15" i="12"/>
  <c r="F15" i="12"/>
  <c r="E15" i="12"/>
  <c r="C15" i="12"/>
  <c r="B15" i="12"/>
  <c r="T14" i="12"/>
  <c r="T13" i="12"/>
  <c r="H13" i="12"/>
  <c r="F13" i="12"/>
  <c r="E13" i="12"/>
  <c r="C13" i="12"/>
  <c r="B13" i="12"/>
  <c r="T12" i="12"/>
  <c r="T11" i="12"/>
  <c r="H11" i="12"/>
  <c r="F11" i="12"/>
  <c r="E11" i="12"/>
  <c r="J12" i="12" s="1"/>
  <c r="C11" i="12"/>
  <c r="B11" i="12"/>
  <c r="T10" i="12"/>
  <c r="T9" i="12"/>
  <c r="H9" i="12"/>
  <c r="F9" i="12"/>
  <c r="E9" i="12"/>
  <c r="C9" i="12"/>
  <c r="B9" i="12"/>
  <c r="T8" i="12"/>
  <c r="T7" i="12"/>
  <c r="H7" i="12"/>
  <c r="F7" i="12"/>
  <c r="E7" i="12"/>
  <c r="J8" i="12" s="1"/>
  <c r="L10" i="12" s="1"/>
  <c r="C7" i="12"/>
  <c r="B7" i="12"/>
  <c r="Q4" i="12"/>
  <c r="N63" i="12" s="1"/>
  <c r="L4" i="12"/>
  <c r="J4" i="12"/>
  <c r="F4" i="12"/>
  <c r="A4" i="12"/>
  <c r="A1" i="12"/>
  <c r="Q63" i="11"/>
  <c r="E58" i="11" s="1"/>
  <c r="P22" i="11"/>
  <c r="H21" i="11"/>
  <c r="F21" i="11"/>
  <c r="E21" i="11"/>
  <c r="C21" i="11"/>
  <c r="B21" i="11"/>
  <c r="H19" i="11"/>
  <c r="F19" i="11"/>
  <c r="E19" i="11"/>
  <c r="J20" i="11" s="1"/>
  <c r="L18" i="11" s="1"/>
  <c r="C19" i="11"/>
  <c r="B19" i="11"/>
  <c r="H17" i="11"/>
  <c r="F17" i="11"/>
  <c r="E17" i="11"/>
  <c r="J16" i="11" s="1"/>
  <c r="C17" i="11"/>
  <c r="B17" i="11"/>
  <c r="T16" i="11"/>
  <c r="T15" i="11"/>
  <c r="H15" i="11"/>
  <c r="F15" i="11"/>
  <c r="E15" i="11"/>
  <c r="C15" i="11"/>
  <c r="B15" i="11"/>
  <c r="T14" i="11"/>
  <c r="T13" i="11"/>
  <c r="H13" i="11"/>
  <c r="F13" i="11"/>
  <c r="E13" i="11"/>
  <c r="C13" i="11"/>
  <c r="B13" i="11"/>
  <c r="T12" i="11"/>
  <c r="T11" i="11"/>
  <c r="H11" i="11"/>
  <c r="F11" i="11"/>
  <c r="E11" i="11"/>
  <c r="J12" i="11" s="1"/>
  <c r="C11" i="11"/>
  <c r="B11" i="11"/>
  <c r="T10" i="11"/>
  <c r="T9" i="11"/>
  <c r="H9" i="11"/>
  <c r="F9" i="11"/>
  <c r="E9" i="11"/>
  <c r="C9" i="11"/>
  <c r="B9" i="11"/>
  <c r="T8" i="11"/>
  <c r="T7" i="11"/>
  <c r="H7" i="11"/>
  <c r="F7" i="11"/>
  <c r="E7" i="11"/>
  <c r="J8" i="11" s="1"/>
  <c r="L10" i="11" s="1"/>
  <c r="N14" i="11" s="1"/>
  <c r="C7" i="11"/>
  <c r="B7" i="11"/>
  <c r="Q4" i="11"/>
  <c r="N63" i="11" s="1"/>
  <c r="L4" i="11"/>
  <c r="J4" i="11"/>
  <c r="F4" i="11"/>
  <c r="A4" i="11"/>
  <c r="A1" i="11"/>
  <c r="Q47" i="9"/>
  <c r="E46" i="9" s="1"/>
  <c r="P37" i="9"/>
  <c r="H36" i="9"/>
  <c r="F36" i="9"/>
  <c r="E36" i="9"/>
  <c r="J34" i="9" s="1"/>
  <c r="H35" i="9"/>
  <c r="F35" i="9"/>
  <c r="E35" i="9"/>
  <c r="C35" i="9"/>
  <c r="B35" i="9"/>
  <c r="J33" i="9"/>
  <c r="J32" i="9"/>
  <c r="H32" i="9"/>
  <c r="H31" i="9"/>
  <c r="C31" i="9"/>
  <c r="B31" i="9"/>
  <c r="L30" i="9"/>
  <c r="L29" i="9"/>
  <c r="H28" i="9"/>
  <c r="F28" i="9"/>
  <c r="E28" i="9"/>
  <c r="J26" i="9" s="1"/>
  <c r="H27" i="9"/>
  <c r="F27" i="9"/>
  <c r="E27" i="9"/>
  <c r="J25" i="9" s="1"/>
  <c r="C27" i="9"/>
  <c r="B27" i="9"/>
  <c r="J24" i="9"/>
  <c r="H24" i="9"/>
  <c r="F24" i="9"/>
  <c r="E24" i="9"/>
  <c r="H23" i="9"/>
  <c r="F23" i="9"/>
  <c r="E23" i="9"/>
  <c r="C23" i="9"/>
  <c r="B23" i="9"/>
  <c r="H20" i="9"/>
  <c r="F20" i="9"/>
  <c r="E20" i="9"/>
  <c r="J18" i="9" s="1"/>
  <c r="H19" i="9"/>
  <c r="F19" i="9"/>
  <c r="E19" i="9"/>
  <c r="J17" i="9" s="1"/>
  <c r="L13" i="9" s="1"/>
  <c r="N21" i="9" s="1"/>
  <c r="C19" i="9"/>
  <c r="B19" i="9"/>
  <c r="T16" i="9"/>
  <c r="J16" i="9"/>
  <c r="H16" i="9"/>
  <c r="F16" i="9"/>
  <c r="E16" i="9"/>
  <c r="T15" i="9"/>
  <c r="H15" i="9"/>
  <c r="F15" i="9"/>
  <c r="E15" i="9"/>
  <c r="C15" i="9"/>
  <c r="B15" i="9"/>
  <c r="T14" i="9"/>
  <c r="L14" i="9"/>
  <c r="N22" i="9" s="1"/>
  <c r="T13" i="9"/>
  <c r="T12" i="9"/>
  <c r="H12" i="9"/>
  <c r="F12" i="9"/>
  <c r="E12" i="9"/>
  <c r="T11" i="9"/>
  <c r="H11" i="9"/>
  <c r="F11" i="9"/>
  <c r="E11" i="9"/>
  <c r="C11" i="9"/>
  <c r="B11" i="9"/>
  <c r="T10" i="9"/>
  <c r="T9" i="9"/>
  <c r="T8" i="9"/>
  <c r="J8" i="9"/>
  <c r="H8" i="9"/>
  <c r="F8" i="9"/>
  <c r="E8" i="9"/>
  <c r="J10" i="9" s="1"/>
  <c r="T7" i="9"/>
  <c r="H7" i="9"/>
  <c r="F7" i="9"/>
  <c r="E7" i="9"/>
  <c r="J9" i="9" s="1"/>
  <c r="C7" i="9"/>
  <c r="B7" i="9"/>
  <c r="C5" i="9"/>
  <c r="Q4" i="9"/>
  <c r="N47" i="9" s="1"/>
  <c r="J4" i="9"/>
  <c r="F4" i="9"/>
  <c r="A4" i="9"/>
  <c r="A1" i="9"/>
  <c r="Q79" i="8"/>
  <c r="E74" i="8" s="1"/>
  <c r="H37" i="8"/>
  <c r="F37" i="8"/>
  <c r="E37" i="8"/>
  <c r="J36" i="8" s="1"/>
  <c r="L34" i="8" s="1"/>
  <c r="C37" i="8"/>
  <c r="B37" i="8"/>
  <c r="H35" i="8"/>
  <c r="F35" i="8"/>
  <c r="E35" i="8"/>
  <c r="C35" i="8"/>
  <c r="B35" i="8"/>
  <c r="H33" i="8"/>
  <c r="F33" i="8"/>
  <c r="E33" i="8"/>
  <c r="C33" i="8"/>
  <c r="B33" i="8"/>
  <c r="H31" i="8"/>
  <c r="F31" i="8"/>
  <c r="E31" i="8"/>
  <c r="J32" i="8" s="1"/>
  <c r="C31" i="8"/>
  <c r="B31" i="8"/>
  <c r="H29" i="8"/>
  <c r="F29" i="8"/>
  <c r="E29" i="8"/>
  <c r="C29" i="8"/>
  <c r="B29" i="8"/>
  <c r="J28" i="8"/>
  <c r="L26" i="8" s="1"/>
  <c r="N30" i="8" s="1"/>
  <c r="H27" i="8"/>
  <c r="F27" i="8"/>
  <c r="E27" i="8"/>
  <c r="C27" i="8"/>
  <c r="B27" i="8"/>
  <c r="H25" i="8"/>
  <c r="F25" i="8"/>
  <c r="E25" i="8"/>
  <c r="C25" i="8"/>
  <c r="B25" i="8"/>
  <c r="J24" i="8"/>
  <c r="H23" i="8"/>
  <c r="F23" i="8"/>
  <c r="E23" i="8"/>
  <c r="C23" i="8"/>
  <c r="B23" i="8"/>
  <c r="H21" i="8"/>
  <c r="F21" i="8"/>
  <c r="E21" i="8"/>
  <c r="C21" i="8"/>
  <c r="B21" i="8"/>
  <c r="J20" i="8"/>
  <c r="L18" i="8" s="1"/>
  <c r="H19" i="8"/>
  <c r="F19" i="8"/>
  <c r="E19" i="8"/>
  <c r="C19" i="8"/>
  <c r="B19" i="8"/>
  <c r="H17" i="8"/>
  <c r="F17" i="8"/>
  <c r="E17" i="8"/>
  <c r="C17" i="8"/>
  <c r="B17" i="8"/>
  <c r="T16" i="8"/>
  <c r="J16" i="8"/>
  <c r="T15" i="8"/>
  <c r="H15" i="8"/>
  <c r="F15" i="8"/>
  <c r="E15" i="8"/>
  <c r="C15" i="8"/>
  <c r="B15" i="8"/>
  <c r="T14" i="8"/>
  <c r="T13" i="8"/>
  <c r="H13" i="8"/>
  <c r="F13" i="8"/>
  <c r="E13" i="8"/>
  <c r="C13" i="8"/>
  <c r="B13" i="8"/>
  <c r="T12" i="8"/>
  <c r="T11" i="8"/>
  <c r="H11" i="8"/>
  <c r="F11" i="8"/>
  <c r="E11" i="8"/>
  <c r="J12" i="8" s="1"/>
  <c r="C11" i="8"/>
  <c r="B11" i="8"/>
  <c r="T10" i="8"/>
  <c r="T9" i="8"/>
  <c r="H9" i="8"/>
  <c r="F9" i="8"/>
  <c r="E9" i="8"/>
  <c r="C9" i="8"/>
  <c r="B9" i="8"/>
  <c r="T8" i="8"/>
  <c r="T7" i="8"/>
  <c r="H7" i="8"/>
  <c r="F7" i="8"/>
  <c r="E7" i="8"/>
  <c r="J8" i="8" s="1"/>
  <c r="L10" i="8" s="1"/>
  <c r="N14" i="8" s="1"/>
  <c r="P22" i="8" s="1"/>
  <c r="C7" i="8"/>
  <c r="B7" i="8"/>
  <c r="Q4" i="8"/>
  <c r="N79" i="8" s="1"/>
  <c r="L4" i="8"/>
  <c r="J4" i="8"/>
  <c r="F4" i="8"/>
  <c r="A4" i="8"/>
  <c r="A1" i="8"/>
  <c r="Q63" i="7"/>
  <c r="E58" i="7" s="1"/>
  <c r="P22" i="7"/>
  <c r="H21" i="7"/>
  <c r="F21" i="7"/>
  <c r="E21" i="7"/>
  <c r="J20" i="7" s="1"/>
  <c r="C21" i="7"/>
  <c r="B21" i="7"/>
  <c r="H19" i="7"/>
  <c r="F19" i="7"/>
  <c r="E19" i="7"/>
  <c r="C19" i="7"/>
  <c r="B19" i="7"/>
  <c r="H17" i="7"/>
  <c r="F17" i="7"/>
  <c r="E17" i="7"/>
  <c r="C17" i="7"/>
  <c r="B17" i="7"/>
  <c r="T16" i="7"/>
  <c r="J16" i="7"/>
  <c r="L18" i="7" s="1"/>
  <c r="T15" i="7"/>
  <c r="H15" i="7"/>
  <c r="F15" i="7"/>
  <c r="E15" i="7"/>
  <c r="C15" i="7"/>
  <c r="B15" i="7"/>
  <c r="T14" i="7"/>
  <c r="T13" i="7"/>
  <c r="H13" i="7"/>
  <c r="F13" i="7"/>
  <c r="E13" i="7"/>
  <c r="C13" i="7"/>
  <c r="B13" i="7"/>
  <c r="T12" i="7"/>
  <c r="T11" i="7"/>
  <c r="H11" i="7"/>
  <c r="F11" i="7"/>
  <c r="E11" i="7"/>
  <c r="J12" i="7" s="1"/>
  <c r="C11" i="7"/>
  <c r="B11" i="7"/>
  <c r="T10" i="7"/>
  <c r="T9" i="7"/>
  <c r="H9" i="7"/>
  <c r="F9" i="7"/>
  <c r="E9" i="7"/>
  <c r="C9" i="7"/>
  <c r="B9" i="7"/>
  <c r="T8" i="7"/>
  <c r="T7" i="7"/>
  <c r="H7" i="7"/>
  <c r="F7" i="7"/>
  <c r="E7" i="7"/>
  <c r="J8" i="7" s="1"/>
  <c r="L10" i="7" s="1"/>
  <c r="N14" i="7" s="1"/>
  <c r="C7" i="7"/>
  <c r="B7" i="7"/>
  <c r="Q4" i="7"/>
  <c r="N63" i="7" s="1"/>
  <c r="L4" i="7"/>
  <c r="J4" i="7"/>
  <c r="F4" i="7"/>
  <c r="A4" i="7"/>
  <c r="A1" i="7"/>
  <c r="Q79" i="6"/>
  <c r="E74" i="6" s="1"/>
  <c r="H37" i="6"/>
  <c r="F37" i="6"/>
  <c r="E37" i="6"/>
  <c r="C37" i="6"/>
  <c r="B37" i="6"/>
  <c r="J36" i="6"/>
  <c r="H35" i="6"/>
  <c r="F35" i="6"/>
  <c r="E35" i="6"/>
  <c r="C35" i="6"/>
  <c r="B35" i="6"/>
  <c r="L34" i="6"/>
  <c r="H33" i="6"/>
  <c r="F33" i="6"/>
  <c r="E33" i="6"/>
  <c r="C33" i="6"/>
  <c r="B33" i="6"/>
  <c r="J32" i="6"/>
  <c r="N31" i="6"/>
  <c r="H31" i="6"/>
  <c r="F31" i="6"/>
  <c r="E31" i="6"/>
  <c r="C31" i="6"/>
  <c r="B31" i="6"/>
  <c r="H29" i="6"/>
  <c r="F29" i="6"/>
  <c r="E29" i="6"/>
  <c r="C29" i="6"/>
  <c r="B29" i="6"/>
  <c r="J28" i="6"/>
  <c r="H27" i="6"/>
  <c r="F27" i="6"/>
  <c r="E27" i="6"/>
  <c r="C27" i="6"/>
  <c r="B27" i="6"/>
  <c r="L26" i="6"/>
  <c r="H25" i="6"/>
  <c r="F25" i="6"/>
  <c r="E25" i="6"/>
  <c r="C25" i="6"/>
  <c r="B25" i="6"/>
  <c r="J24" i="6"/>
  <c r="P23" i="6"/>
  <c r="H23" i="6"/>
  <c r="F23" i="6"/>
  <c r="E23" i="6"/>
  <c r="C23" i="6"/>
  <c r="B23" i="6"/>
  <c r="H21" i="6"/>
  <c r="F21" i="6"/>
  <c r="E21" i="6"/>
  <c r="C21" i="6"/>
  <c r="B21" i="6"/>
  <c r="J20" i="6"/>
  <c r="L18" i="6" s="1"/>
  <c r="H19" i="6"/>
  <c r="F19" i="6"/>
  <c r="E19" i="6"/>
  <c r="C19" i="6"/>
  <c r="B19" i="6"/>
  <c r="H17" i="6"/>
  <c r="F17" i="6"/>
  <c r="E17" i="6"/>
  <c r="C17" i="6"/>
  <c r="B17" i="6"/>
  <c r="T16" i="6"/>
  <c r="J16" i="6"/>
  <c r="T15" i="6"/>
  <c r="H15" i="6"/>
  <c r="F15" i="6"/>
  <c r="E15" i="6"/>
  <c r="C15" i="6"/>
  <c r="B15" i="6"/>
  <c r="T14" i="6"/>
  <c r="T13" i="6"/>
  <c r="H13" i="6"/>
  <c r="F13" i="6"/>
  <c r="E13" i="6"/>
  <c r="C13" i="6"/>
  <c r="B13" i="6"/>
  <c r="T12" i="6"/>
  <c r="T11" i="6"/>
  <c r="H11" i="6"/>
  <c r="F11" i="6"/>
  <c r="E11" i="6"/>
  <c r="J12" i="6" s="1"/>
  <c r="C11" i="6"/>
  <c r="B11" i="6"/>
  <c r="T10" i="6"/>
  <c r="L10" i="6"/>
  <c r="T9" i="6"/>
  <c r="H9" i="6"/>
  <c r="F9" i="6"/>
  <c r="E9" i="6"/>
  <c r="C9" i="6"/>
  <c r="B9" i="6"/>
  <c r="T8" i="6"/>
  <c r="T7" i="6"/>
  <c r="H7" i="6"/>
  <c r="F7" i="6"/>
  <c r="E7" i="6"/>
  <c r="J8" i="6" s="1"/>
  <c r="C7" i="6"/>
  <c r="B7" i="6"/>
  <c r="Q4" i="6"/>
  <c r="N79" i="6" s="1"/>
  <c r="J4" i="6"/>
  <c r="F4" i="6"/>
  <c r="A4" i="6"/>
  <c r="A1" i="6"/>
  <c r="Q79" i="5"/>
  <c r="E74" i="5" s="1"/>
  <c r="H37" i="5"/>
  <c r="F37" i="5"/>
  <c r="E37" i="5"/>
  <c r="C37" i="5"/>
  <c r="B37" i="5"/>
  <c r="J36" i="5"/>
  <c r="H35" i="5"/>
  <c r="F35" i="5"/>
  <c r="E35" i="5"/>
  <c r="C35" i="5"/>
  <c r="B35" i="5"/>
  <c r="L34" i="5"/>
  <c r="H33" i="5"/>
  <c r="F33" i="5"/>
  <c r="E33" i="5"/>
  <c r="C33" i="5"/>
  <c r="B33" i="5"/>
  <c r="J32" i="5"/>
  <c r="H31" i="5"/>
  <c r="F31" i="5"/>
  <c r="E31" i="5"/>
  <c r="C31" i="5"/>
  <c r="B31" i="5"/>
  <c r="N30" i="5"/>
  <c r="H29" i="5"/>
  <c r="F29" i="5"/>
  <c r="E29" i="5"/>
  <c r="C29" i="5"/>
  <c r="B29" i="5"/>
  <c r="J28" i="5"/>
  <c r="H27" i="5"/>
  <c r="F27" i="5"/>
  <c r="E27" i="5"/>
  <c r="C27" i="5"/>
  <c r="B27" i="5"/>
  <c r="L26" i="5"/>
  <c r="H25" i="5"/>
  <c r="F25" i="5"/>
  <c r="E25" i="5"/>
  <c r="C25" i="5"/>
  <c r="B25" i="5"/>
  <c r="J24" i="5"/>
  <c r="H23" i="5"/>
  <c r="F23" i="5"/>
  <c r="E23" i="5"/>
  <c r="C23" i="5"/>
  <c r="B23" i="5"/>
  <c r="H21" i="5"/>
  <c r="F21" i="5"/>
  <c r="E21" i="5"/>
  <c r="J20" i="5" s="1"/>
  <c r="C21" i="5"/>
  <c r="B21" i="5"/>
  <c r="H19" i="5"/>
  <c r="F19" i="5"/>
  <c r="E19" i="5"/>
  <c r="C19" i="5"/>
  <c r="B19" i="5"/>
  <c r="L18" i="5"/>
  <c r="H17" i="5"/>
  <c r="F17" i="5"/>
  <c r="E17" i="5"/>
  <c r="C17" i="5"/>
  <c r="B17" i="5"/>
  <c r="T16" i="5"/>
  <c r="J16" i="5"/>
  <c r="T15" i="5"/>
  <c r="H15" i="5"/>
  <c r="F15" i="5"/>
  <c r="E15" i="5"/>
  <c r="C15" i="5"/>
  <c r="B15" i="5"/>
  <c r="T14" i="5"/>
  <c r="T13" i="5"/>
  <c r="H13" i="5"/>
  <c r="F13" i="5"/>
  <c r="E13" i="5"/>
  <c r="C13" i="5"/>
  <c r="B13" i="5"/>
  <c r="T12" i="5"/>
  <c r="T11" i="5"/>
  <c r="H11" i="5"/>
  <c r="F11" i="5"/>
  <c r="E11" i="5"/>
  <c r="J12" i="5" s="1"/>
  <c r="C11" i="5"/>
  <c r="B11" i="5"/>
  <c r="T10" i="5"/>
  <c r="T9" i="5"/>
  <c r="H9" i="5"/>
  <c r="F9" i="5"/>
  <c r="E9" i="5"/>
  <c r="C9" i="5"/>
  <c r="B9" i="5"/>
  <c r="T8" i="5"/>
  <c r="T7" i="5"/>
  <c r="H7" i="5"/>
  <c r="F7" i="5"/>
  <c r="E7" i="5"/>
  <c r="J8" i="5" s="1"/>
  <c r="L10" i="5" s="1"/>
  <c r="N14" i="5" s="1"/>
  <c r="C7" i="5"/>
  <c r="B7" i="5"/>
  <c r="Q4" i="5"/>
  <c r="N79" i="5" s="1"/>
  <c r="L4" i="5"/>
  <c r="J4" i="5"/>
  <c r="F4" i="5"/>
  <c r="A4" i="5"/>
  <c r="A1" i="5"/>
  <c r="Q47" i="4"/>
  <c r="E47" i="4" s="1"/>
  <c r="P37" i="4"/>
  <c r="H36" i="4"/>
  <c r="F36" i="4"/>
  <c r="E36" i="4"/>
  <c r="H35" i="4"/>
  <c r="F35" i="4"/>
  <c r="E35" i="4"/>
  <c r="C35" i="4"/>
  <c r="B35" i="4"/>
  <c r="J34" i="4"/>
  <c r="L30" i="4" s="1"/>
  <c r="J33" i="4"/>
  <c r="J32" i="4"/>
  <c r="H32" i="4"/>
  <c r="F32" i="4"/>
  <c r="E32" i="4"/>
  <c r="H31" i="4"/>
  <c r="F31" i="4"/>
  <c r="E31" i="4"/>
  <c r="C31" i="4"/>
  <c r="B31" i="4"/>
  <c r="L29" i="4"/>
  <c r="H28" i="4"/>
  <c r="F28" i="4"/>
  <c r="E28" i="4"/>
  <c r="H27" i="4"/>
  <c r="F27" i="4"/>
  <c r="E27" i="4"/>
  <c r="C27" i="4"/>
  <c r="B27" i="4"/>
  <c r="J24" i="4"/>
  <c r="H24" i="4"/>
  <c r="F24" i="4"/>
  <c r="E24" i="4"/>
  <c r="J26" i="4" s="1"/>
  <c r="H23" i="4"/>
  <c r="F23" i="4"/>
  <c r="E23" i="4"/>
  <c r="J25" i="4" s="1"/>
  <c r="C23" i="4"/>
  <c r="B23" i="4"/>
  <c r="H20" i="4"/>
  <c r="F20" i="4"/>
  <c r="E20" i="4"/>
  <c r="J18" i="4" s="1"/>
  <c r="H19" i="4"/>
  <c r="F19" i="4"/>
  <c r="E19" i="4"/>
  <c r="J17" i="4" s="1"/>
  <c r="C19" i="4"/>
  <c r="B19" i="4"/>
  <c r="T16" i="4"/>
  <c r="J16" i="4"/>
  <c r="H16" i="4"/>
  <c r="F16" i="4"/>
  <c r="E16" i="4"/>
  <c r="T15" i="4"/>
  <c r="H15" i="4"/>
  <c r="F15" i="4"/>
  <c r="E15" i="4"/>
  <c r="C15" i="4"/>
  <c r="B15" i="4"/>
  <c r="T14" i="4"/>
  <c r="T13" i="4"/>
  <c r="T12" i="4"/>
  <c r="H12" i="4"/>
  <c r="F12" i="4"/>
  <c r="E12" i="4"/>
  <c r="T11" i="4"/>
  <c r="H11" i="4"/>
  <c r="F11" i="4"/>
  <c r="E11" i="4"/>
  <c r="C11" i="4"/>
  <c r="B11" i="4"/>
  <c r="T10" i="4"/>
  <c r="T9" i="4"/>
  <c r="T8" i="4"/>
  <c r="J8" i="4"/>
  <c r="H8" i="4"/>
  <c r="F8" i="4"/>
  <c r="E8" i="4"/>
  <c r="J10" i="4" s="1"/>
  <c r="L14" i="4" s="1"/>
  <c r="N22" i="4" s="1"/>
  <c r="T7" i="4"/>
  <c r="H7" i="4"/>
  <c r="F7" i="4"/>
  <c r="E7" i="4"/>
  <c r="J9" i="4" s="1"/>
  <c r="L13" i="4" s="1"/>
  <c r="N21" i="4" s="1"/>
  <c r="C7" i="4"/>
  <c r="B7" i="4"/>
  <c r="C5" i="4"/>
  <c r="Q4" i="4"/>
  <c r="N47" i="4" s="1"/>
  <c r="L4" i="4"/>
  <c r="J4" i="4"/>
  <c r="F4" i="4"/>
  <c r="A4" i="4"/>
  <c r="A1" i="4"/>
  <c r="Q31" i="3"/>
  <c r="E30" i="3" s="1"/>
  <c r="H20" i="3"/>
  <c r="F20" i="3"/>
  <c r="E20" i="3"/>
  <c r="H19" i="3"/>
  <c r="F19" i="3"/>
  <c r="E19" i="3"/>
  <c r="C19" i="3"/>
  <c r="B19" i="3"/>
  <c r="T16" i="3"/>
  <c r="J16" i="3"/>
  <c r="H16" i="3"/>
  <c r="F16" i="3"/>
  <c r="E16" i="3"/>
  <c r="J18" i="3" s="1"/>
  <c r="T15" i="3"/>
  <c r="H15" i="3"/>
  <c r="F15" i="3"/>
  <c r="E15" i="3"/>
  <c r="J17" i="3" s="1"/>
  <c r="C15" i="3"/>
  <c r="B15" i="3"/>
  <c r="T14" i="3"/>
  <c r="T13" i="3"/>
  <c r="T12" i="3"/>
  <c r="H12" i="3"/>
  <c r="F12" i="3"/>
  <c r="E12" i="3"/>
  <c r="T11" i="3"/>
  <c r="H11" i="3"/>
  <c r="F11" i="3"/>
  <c r="E11" i="3"/>
  <c r="C11" i="3"/>
  <c r="B11" i="3"/>
  <c r="T10" i="3"/>
  <c r="T9" i="3"/>
  <c r="T8" i="3"/>
  <c r="J8" i="3"/>
  <c r="H8" i="3"/>
  <c r="F8" i="3"/>
  <c r="E8" i="3"/>
  <c r="J10" i="3" s="1"/>
  <c r="L14" i="3" s="1"/>
  <c r="T7" i="3"/>
  <c r="H7" i="3"/>
  <c r="F7" i="3"/>
  <c r="E7" i="3"/>
  <c r="J9" i="3" s="1"/>
  <c r="L13" i="3" s="1"/>
  <c r="C7" i="3"/>
  <c r="B7" i="3"/>
  <c r="C5" i="3"/>
  <c r="Q4" i="3"/>
  <c r="N31" i="3" s="1"/>
  <c r="J4" i="3"/>
  <c r="F4" i="3"/>
  <c r="A4" i="3"/>
  <c r="A1" i="3"/>
  <c r="Q79" i="2"/>
  <c r="E74" i="2" s="1"/>
  <c r="H37" i="2"/>
  <c r="F37" i="2"/>
  <c r="E37" i="2"/>
  <c r="J36" i="2" s="1"/>
  <c r="C37" i="2"/>
  <c r="B37" i="2"/>
  <c r="H35" i="2"/>
  <c r="F35" i="2"/>
  <c r="E35" i="2"/>
  <c r="C35" i="2"/>
  <c r="B35" i="2"/>
  <c r="L34" i="2"/>
  <c r="H33" i="2"/>
  <c r="F33" i="2"/>
  <c r="E33" i="2"/>
  <c r="J32" i="2" s="1"/>
  <c r="C33" i="2"/>
  <c r="B33" i="2"/>
  <c r="H31" i="2"/>
  <c r="F31" i="2"/>
  <c r="E31" i="2"/>
  <c r="C31" i="2"/>
  <c r="B31" i="2"/>
  <c r="N30" i="2"/>
  <c r="P22" i="2" s="1"/>
  <c r="H29" i="2"/>
  <c r="F29" i="2"/>
  <c r="E29" i="2"/>
  <c r="J28" i="2" s="1"/>
  <c r="C29" i="2"/>
  <c r="B29" i="2"/>
  <c r="H27" i="2"/>
  <c r="F27" i="2"/>
  <c r="E27" i="2"/>
  <c r="C27" i="2"/>
  <c r="B27" i="2"/>
  <c r="L26" i="2"/>
  <c r="H25" i="2"/>
  <c r="F25" i="2"/>
  <c r="E25" i="2"/>
  <c r="C25" i="2"/>
  <c r="B25" i="2"/>
  <c r="H23" i="2"/>
  <c r="F23" i="2"/>
  <c r="E23" i="2"/>
  <c r="J24" i="2" s="1"/>
  <c r="C23" i="2"/>
  <c r="B23" i="2"/>
  <c r="H21" i="2"/>
  <c r="F21" i="2"/>
  <c r="E21" i="2"/>
  <c r="J20" i="2" s="1"/>
  <c r="L18" i="2" s="1"/>
  <c r="C21" i="2"/>
  <c r="B21" i="2"/>
  <c r="H19" i="2"/>
  <c r="F19" i="2"/>
  <c r="E19" i="2"/>
  <c r="C19" i="2"/>
  <c r="B19" i="2"/>
  <c r="H17" i="2"/>
  <c r="F17" i="2"/>
  <c r="E17" i="2"/>
  <c r="C17" i="2"/>
  <c r="B17" i="2"/>
  <c r="T16" i="2"/>
  <c r="T15" i="2"/>
  <c r="H15" i="2"/>
  <c r="F15" i="2"/>
  <c r="E15" i="2"/>
  <c r="J16" i="2" s="1"/>
  <c r="C15" i="2"/>
  <c r="B15" i="2"/>
  <c r="T14" i="2"/>
  <c r="T13" i="2"/>
  <c r="H13" i="2"/>
  <c r="F13" i="2"/>
  <c r="E13" i="2"/>
  <c r="C13" i="2"/>
  <c r="B13" i="2"/>
  <c r="T12" i="2"/>
  <c r="T11" i="2"/>
  <c r="H11" i="2"/>
  <c r="F11" i="2"/>
  <c r="E11" i="2"/>
  <c r="J12" i="2" s="1"/>
  <c r="C11" i="2"/>
  <c r="B11" i="2"/>
  <c r="T10" i="2"/>
  <c r="T9" i="2"/>
  <c r="H9" i="2"/>
  <c r="F9" i="2"/>
  <c r="E9" i="2"/>
  <c r="C9" i="2"/>
  <c r="B9" i="2"/>
  <c r="T8" i="2"/>
  <c r="T7" i="2"/>
  <c r="H7" i="2"/>
  <c r="F7" i="2"/>
  <c r="E7" i="2"/>
  <c r="J8" i="2" s="1"/>
  <c r="L10" i="2" s="1"/>
  <c r="N14" i="2" s="1"/>
  <c r="C7" i="2"/>
  <c r="B7" i="2"/>
  <c r="Q4" i="2"/>
  <c r="N79" i="2" s="1"/>
  <c r="L4" i="2"/>
  <c r="J4" i="2"/>
  <c r="F4" i="2"/>
  <c r="A4" i="2"/>
  <c r="A1" i="2"/>
  <c r="Q79" i="1"/>
  <c r="E78" i="1" s="1"/>
  <c r="H68" i="1"/>
  <c r="F68" i="1"/>
  <c r="E68" i="1"/>
  <c r="J66" i="1" s="1"/>
  <c r="L62" i="1" s="1"/>
  <c r="H67" i="1"/>
  <c r="F67" i="1"/>
  <c r="E67" i="1"/>
  <c r="J65" i="1" s="1"/>
  <c r="C67" i="1"/>
  <c r="B67" i="1"/>
  <c r="J64" i="1"/>
  <c r="H64" i="1"/>
  <c r="F64" i="1"/>
  <c r="E64" i="1"/>
  <c r="H63" i="1"/>
  <c r="F63" i="1"/>
  <c r="E63" i="1"/>
  <c r="C63" i="1"/>
  <c r="B63" i="1"/>
  <c r="L61" i="1"/>
  <c r="H60" i="1"/>
  <c r="F60" i="1"/>
  <c r="E60" i="1"/>
  <c r="H59" i="1"/>
  <c r="F59" i="1"/>
  <c r="E59" i="1"/>
  <c r="C59" i="1"/>
  <c r="B59" i="1"/>
  <c r="J56" i="1"/>
  <c r="H56" i="1"/>
  <c r="F56" i="1"/>
  <c r="E56" i="1"/>
  <c r="J58" i="1" s="1"/>
  <c r="H55" i="1"/>
  <c r="F55" i="1"/>
  <c r="E55" i="1"/>
  <c r="J57" i="1" s="1"/>
  <c r="C55" i="1"/>
  <c r="B55" i="1"/>
  <c r="H52" i="1"/>
  <c r="F52" i="1"/>
  <c r="E52" i="1"/>
  <c r="J50" i="1" s="1"/>
  <c r="L46" i="1" s="1"/>
  <c r="N54" i="1" s="1"/>
  <c r="H51" i="1"/>
  <c r="F51" i="1"/>
  <c r="E51" i="1"/>
  <c r="J49" i="1" s="1"/>
  <c r="L45" i="1" s="1"/>
  <c r="N53" i="1" s="1"/>
  <c r="C51" i="1"/>
  <c r="B51" i="1"/>
  <c r="J48" i="1"/>
  <c r="H48" i="1"/>
  <c r="F48" i="1"/>
  <c r="E48" i="1"/>
  <c r="H47" i="1"/>
  <c r="F47" i="1"/>
  <c r="E47" i="1"/>
  <c r="C47" i="1"/>
  <c r="B47" i="1"/>
  <c r="H44" i="1"/>
  <c r="F44" i="1"/>
  <c r="E44" i="1"/>
  <c r="J42" i="1" s="1"/>
  <c r="H43" i="1"/>
  <c r="F43" i="1"/>
  <c r="E43" i="1"/>
  <c r="J41" i="1" s="1"/>
  <c r="C43" i="1"/>
  <c r="B43" i="1"/>
  <c r="J40" i="1"/>
  <c r="H40" i="1"/>
  <c r="F40" i="1"/>
  <c r="E40" i="1"/>
  <c r="H39" i="1"/>
  <c r="F39" i="1"/>
  <c r="E39" i="1"/>
  <c r="C39" i="1"/>
  <c r="B39" i="1"/>
  <c r="H36" i="1"/>
  <c r="F36" i="1"/>
  <c r="E36" i="1"/>
  <c r="J34" i="1" s="1"/>
  <c r="H35" i="1"/>
  <c r="F35" i="1"/>
  <c r="E35" i="1"/>
  <c r="J33" i="1" s="1"/>
  <c r="C35" i="1"/>
  <c r="B35" i="1"/>
  <c r="J32" i="1"/>
  <c r="H32" i="1"/>
  <c r="F32" i="1"/>
  <c r="E32" i="1"/>
  <c r="H31" i="1"/>
  <c r="F31" i="1"/>
  <c r="E31" i="1"/>
  <c r="C31" i="1"/>
  <c r="B31" i="1"/>
  <c r="H28" i="1"/>
  <c r="F28" i="1"/>
  <c r="E28" i="1"/>
  <c r="H27" i="1"/>
  <c r="F27" i="1"/>
  <c r="E27" i="1"/>
  <c r="C27" i="1"/>
  <c r="B27" i="1"/>
  <c r="J24" i="1"/>
  <c r="H24" i="1"/>
  <c r="F24" i="1"/>
  <c r="E24" i="1"/>
  <c r="J26" i="1" s="1"/>
  <c r="L30" i="1" s="1"/>
  <c r="H23" i="1"/>
  <c r="F23" i="1"/>
  <c r="E23" i="1"/>
  <c r="J25" i="1" s="1"/>
  <c r="L29" i="1" s="1"/>
  <c r="C23" i="1"/>
  <c r="B23" i="1"/>
  <c r="H20" i="1"/>
  <c r="H19" i="1"/>
  <c r="C19" i="1"/>
  <c r="B19" i="1"/>
  <c r="T16" i="1"/>
  <c r="J16" i="1"/>
  <c r="H16" i="1"/>
  <c r="F16" i="1"/>
  <c r="E16" i="1"/>
  <c r="J18" i="1" s="1"/>
  <c r="T15" i="1"/>
  <c r="H15" i="1"/>
  <c r="F15" i="1"/>
  <c r="E15" i="1"/>
  <c r="J17" i="1" s="1"/>
  <c r="C15" i="1"/>
  <c r="B15" i="1"/>
  <c r="T14" i="1"/>
  <c r="T13" i="1"/>
  <c r="T12" i="1"/>
  <c r="H12" i="1"/>
  <c r="F12" i="1"/>
  <c r="E12" i="1"/>
  <c r="T11" i="1"/>
  <c r="H11" i="1"/>
  <c r="F11" i="1"/>
  <c r="E11" i="1"/>
  <c r="C11" i="1"/>
  <c r="B11" i="1"/>
  <c r="T10" i="1"/>
  <c r="T9" i="1"/>
  <c r="T8" i="1"/>
  <c r="J8" i="1"/>
  <c r="H8" i="1"/>
  <c r="F8" i="1"/>
  <c r="E8" i="1"/>
  <c r="J10" i="1" s="1"/>
  <c r="L14" i="1" s="1"/>
  <c r="N22" i="1" s="1"/>
  <c r="P38" i="1" s="1"/>
  <c r="T7" i="1"/>
  <c r="H7" i="1"/>
  <c r="F7" i="1"/>
  <c r="E7" i="1"/>
  <c r="J9" i="1" s="1"/>
  <c r="L13" i="1" s="1"/>
  <c r="N21" i="1" s="1"/>
  <c r="P37" i="1" s="1"/>
  <c r="C7" i="1"/>
  <c r="B7" i="1"/>
  <c r="C5" i="1"/>
  <c r="Q4" i="1"/>
  <c r="N79" i="1" s="1"/>
  <c r="L4" i="1"/>
  <c r="J4" i="1"/>
  <c r="F4" i="1"/>
  <c r="A4" i="1"/>
  <c r="A1" i="1"/>
  <c r="N69" i="19" l="1"/>
  <c r="P113" i="19"/>
  <c r="N64" i="19"/>
  <c r="N139" i="19" s="1"/>
  <c r="P37" i="19"/>
  <c r="N65" i="19"/>
  <c r="N140" i="19" s="1"/>
  <c r="P38" i="19"/>
  <c r="CR10" i="23"/>
  <c r="CO11" i="23"/>
  <c r="CR13" i="23"/>
  <c r="CR25" i="23"/>
  <c r="CO26" i="23"/>
  <c r="CR37" i="23"/>
  <c r="CO38" i="23"/>
  <c r="CO43" i="23"/>
  <c r="CL44" i="23"/>
  <c r="CR44" i="23"/>
  <c r="CO10" i="23"/>
  <c r="CO18" i="23"/>
  <c r="CL19" i="23"/>
  <c r="CL20" i="23"/>
  <c r="CR20" i="23"/>
  <c r="CO30" i="23"/>
  <c r="CL31" i="23"/>
  <c r="CL32" i="23"/>
  <c r="CR32" i="23"/>
  <c r="CO42" i="23"/>
  <c r="CL43" i="23"/>
  <c r="CR48" i="23"/>
  <c r="CO49" i="23"/>
  <c r="CR24" i="23"/>
  <c r="CO25" i="23"/>
  <c r="CR36" i="23"/>
  <c r="CO37" i="23"/>
  <c r="CR50" i="23"/>
  <c r="E29" i="3"/>
  <c r="E72" i="19"/>
  <c r="E147" i="19" s="1"/>
  <c r="G77" i="19"/>
  <c r="G152" i="19" s="1"/>
  <c r="CL12" i="23"/>
  <c r="G72" i="19"/>
  <c r="G147" i="19" s="1"/>
  <c r="E78" i="19"/>
  <c r="E153" i="19" s="1"/>
  <c r="CL10" i="23"/>
  <c r="CR11" i="23"/>
  <c r="CR17" i="23"/>
  <c r="CR18" i="23"/>
  <c r="CO20" i="23"/>
  <c r="CO23" i="23"/>
  <c r="CL25" i="23"/>
  <c r="CL26" i="23"/>
  <c r="CR29" i="23"/>
  <c r="CR30" i="23"/>
  <c r="CO32" i="23"/>
  <c r="CO35" i="23"/>
  <c r="CL37" i="23"/>
  <c r="CL38" i="23"/>
  <c r="CR41" i="23"/>
  <c r="CR42" i="23"/>
  <c r="CO44" i="23"/>
  <c r="CO47" i="23"/>
  <c r="CL49" i="23"/>
  <c r="CL50" i="23"/>
  <c r="CL13" i="23"/>
  <c r="CR14" i="23"/>
  <c r="E25" i="3"/>
  <c r="G75" i="19"/>
  <c r="G150" i="19" s="1"/>
  <c r="CO14" i="23"/>
  <c r="CL14" i="23"/>
  <c r="CR12" i="23"/>
  <c r="G73" i="19"/>
  <c r="G148" i="19" s="1"/>
  <c r="E76" i="19"/>
  <c r="E151" i="19" s="1"/>
  <c r="G78" i="19"/>
  <c r="G153" i="19" s="1"/>
  <c r="E42" i="21"/>
  <c r="E46" i="4"/>
  <c r="E77" i="1"/>
  <c r="E41" i="21"/>
  <c r="E73" i="8"/>
  <c r="E74" i="1"/>
  <c r="E43" i="9"/>
  <c r="E74" i="19"/>
  <c r="E149" i="19" s="1"/>
  <c r="G76" i="19"/>
  <c r="G151" i="19" s="1"/>
  <c r="G79" i="19"/>
  <c r="G154" i="19" s="1"/>
  <c r="E45" i="21"/>
  <c r="E73" i="1"/>
  <c r="E45" i="17"/>
  <c r="E45" i="18"/>
  <c r="E41" i="17"/>
  <c r="E41" i="18"/>
  <c r="E40" i="21"/>
  <c r="E44" i="21"/>
  <c r="E43" i="21"/>
  <c r="E47" i="21"/>
  <c r="E57" i="12"/>
  <c r="E57" i="11"/>
  <c r="E57" i="7"/>
  <c r="E45" i="9"/>
  <c r="E73" i="14"/>
  <c r="E73" i="19"/>
  <c r="E148" i="19" s="1"/>
  <c r="E75" i="19"/>
  <c r="E150" i="19" s="1"/>
  <c r="E77" i="19"/>
  <c r="E152" i="19" s="1"/>
  <c r="E72" i="1"/>
  <c r="E76" i="1"/>
  <c r="E73" i="2"/>
  <c r="E73" i="5"/>
  <c r="E75" i="1"/>
  <c r="E73" i="6"/>
  <c r="E41" i="9"/>
  <c r="E73" i="13"/>
  <c r="E77" i="20"/>
  <c r="E45" i="4"/>
  <c r="E73" i="20"/>
  <c r="E72" i="20"/>
  <c r="E76" i="20"/>
  <c r="E75" i="20"/>
  <c r="E79" i="20"/>
  <c r="E74" i="20"/>
  <c r="E40" i="18"/>
  <c r="E44" i="18"/>
  <c r="E43" i="18"/>
  <c r="E47" i="18"/>
  <c r="E42" i="18"/>
  <c r="E40" i="17"/>
  <c r="E44" i="17"/>
  <c r="E43" i="17"/>
  <c r="E47" i="17"/>
  <c r="E42" i="17"/>
  <c r="E56" i="16"/>
  <c r="E59" i="16"/>
  <c r="E55" i="15"/>
  <c r="E56" i="15"/>
  <c r="E58" i="15"/>
  <c r="E72" i="14"/>
  <c r="E75" i="14"/>
  <c r="E72" i="13"/>
  <c r="E75" i="13"/>
  <c r="E56" i="12"/>
  <c r="E59" i="12"/>
  <c r="E56" i="11"/>
  <c r="E59" i="11"/>
  <c r="E40" i="9"/>
  <c r="E44" i="9"/>
  <c r="E47" i="9"/>
  <c r="E42" i="9"/>
  <c r="E72" i="8"/>
  <c r="E75" i="8"/>
  <c r="E56" i="7"/>
  <c r="E59" i="7"/>
  <c r="E72" i="6"/>
  <c r="E75" i="6"/>
  <c r="E72" i="5"/>
  <c r="E75" i="5"/>
  <c r="E44" i="4"/>
  <c r="E24" i="3"/>
  <c r="E28" i="3"/>
  <c r="E27" i="3"/>
  <c r="E31" i="3"/>
  <c r="E26" i="3"/>
  <c r="E72" i="2"/>
  <c r="E75" i="2"/>
  <c r="E79" i="1"/>
  <c r="N144" i="19" l="1"/>
  <c r="P67" i="19"/>
  <c r="P142" i="19" s="1"/>
</calcChain>
</file>

<file path=xl/comments1.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10.xml><?xml version="1.0" encoding="utf-8"?>
<comments xmlns="http://schemas.openxmlformats.org/spreadsheetml/2006/main">
  <authors>
    <author>Anders Wennberg</author>
  </authors>
  <commentList>
    <comment ref="D7" authorId="0">
      <text>
        <r>
          <rPr>
            <b/>
            <sz val="8"/>
            <color indexed="8"/>
            <rFont val="Tahoma"/>
            <family val="2"/>
          </rPr>
          <t xml:space="preserve">Before making the draw:
On the Boys Do Draw Prep-sheet did you:
- fill in DA, WC's?
- Sort?
If YES: continue making the draw
Otherwise: return to finish preparations
</t>
        </r>
      </text>
    </comment>
  </commentList>
</comments>
</file>

<file path=xl/comments11.xml><?xml version="1.0" encoding="utf-8"?>
<comments xmlns="http://schemas.openxmlformats.org/spreadsheetml/2006/main">
  <authors>
    <author>Anders Wennberg</author>
  </authors>
  <commentList>
    <comment ref="D7" authorId="0">
      <text>
        <r>
          <rPr>
            <b/>
            <sz val="8"/>
            <color indexed="8"/>
            <rFont val="Tahoma"/>
            <family val="2"/>
          </rPr>
          <t xml:space="preserve">Before making the draw:
On the Boys Do Draw Prep-sheet did you:
- fill in DA, WC's?
- Sort?
If YES: continue making the draw
Otherwise: return to finish preparations
</t>
        </r>
      </text>
    </comment>
  </commentList>
</comments>
</file>

<file path=xl/comments12.xml><?xml version="1.0" encoding="utf-8"?>
<comments xmlns="http://schemas.openxmlformats.org/spreadsheetml/2006/main">
  <authors>
    <author>Anders Wennberg</author>
  </authors>
  <commentList>
    <comment ref="D7" authorId="0">
      <text>
        <r>
          <rPr>
            <b/>
            <sz val="8"/>
            <color indexed="8"/>
            <rFont val="Tahoma"/>
            <family val="2"/>
          </rPr>
          <t xml:space="preserve">Before making the draw:
On the Boys Do Draw Prep-sheet did you:
- fill in DA, WC's?
- Sort?
If YES: continue making the draw
Otherwise: return to finish preparations
</t>
        </r>
      </text>
    </comment>
  </commentList>
</comments>
</file>

<file path=xl/comments13.xml><?xml version="1.0" encoding="utf-8"?>
<comments xmlns="http://schemas.openxmlformats.org/spreadsheetml/2006/main">
  <authors>
    <author>Anders Wennberg</author>
  </authors>
  <commentList>
    <comment ref="D7" authorId="0">
      <text>
        <r>
          <rPr>
            <b/>
            <sz val="8"/>
            <color indexed="8"/>
            <rFont val="Tahoma"/>
            <family val="2"/>
          </rPr>
          <t xml:space="preserve">Before making the draw:
On the Boys Do Draw Prep-sheet did you:
- fill in DA, WC's?
- Sort?
If YES: continue making the draw
Otherwise: return to finish preparations
</t>
        </r>
      </text>
    </comment>
  </commentList>
</comments>
</file>

<file path=xl/comments14.xml><?xml version="1.0" encoding="utf-8"?>
<comments xmlns="http://schemas.openxmlformats.org/spreadsheetml/2006/main">
  <authors>
    <author>Anders Wennberg</author>
  </authors>
  <commentList>
    <comment ref="D7" authorId="0">
      <text>
        <r>
          <rPr>
            <b/>
            <sz val="8"/>
            <color indexed="8"/>
            <rFont val="Tahoma"/>
            <family val="2"/>
          </rPr>
          <t xml:space="preserve">Before making the draw:
On the Boys Do Draw Prep-sheet did you:
- fill in DA, WC's?
- Sort?
If YES: continue making the draw
Otherwise: return to finish preparations
</t>
        </r>
      </text>
    </comment>
  </commentList>
</comments>
</file>

<file path=xl/comments15.xml><?xml version="1.0" encoding="utf-8"?>
<comments xmlns="http://schemas.openxmlformats.org/spreadsheetml/2006/main">
  <authors>
    <author>Anders Wennberg</author>
  </authors>
  <commentList>
    <comment ref="D7" authorId="0">
      <text>
        <r>
          <rPr>
            <b/>
            <sz val="8"/>
            <color indexed="8"/>
            <rFont val="Tahoma"/>
            <family val="2"/>
          </rPr>
          <t xml:space="preserve">Before making the draw:
On the Boys Do Draw Prep-sheet did you:
- fill in DA, WC's?
- Sort?
If YES: continue making the draw
Otherwise: return to finish preparations
</t>
        </r>
      </text>
    </comment>
  </commentList>
</comments>
</file>

<file path=xl/comments16.xml><?xml version="1.0" encoding="utf-8"?>
<comments xmlns="http://schemas.openxmlformats.org/spreadsheetml/2006/main">
  <authors>
    <author>Anders Wennberg</author>
  </authors>
  <commentList>
    <comment ref="D7" authorId="0">
      <text>
        <r>
          <rPr>
            <b/>
            <sz val="8"/>
            <color indexed="8"/>
            <rFont val="Tahoma"/>
            <family val="2"/>
          </rPr>
          <t xml:space="preserve">Before making the draw:
On the Boys Do Draw Prep-sheet did you:
- fill in DA, WC's?
- Sort?
If YES: continue making the draw
Otherwise: return to finish preparations
</t>
        </r>
      </text>
    </comment>
  </commentList>
</comments>
</file>

<file path=xl/comments17.xml><?xml version="1.0" encoding="utf-8"?>
<comments xmlns="http://schemas.openxmlformats.org/spreadsheetml/2006/main">
  <authors>
    <author>Anders Wennberg</author>
  </authors>
  <commentList>
    <comment ref="D7" authorId="0">
      <text>
        <r>
          <rPr>
            <b/>
            <sz val="8"/>
            <color indexed="8"/>
            <rFont val="Tahoma"/>
            <family val="2"/>
          </rPr>
          <t xml:space="preserve">Before making the draw:
On the Boys Do Draw Prep-sheet did you:
- fill in DA, WC's?
- Sort?
If YES: continue making the draw
Otherwise: return to finish preparations
</t>
        </r>
      </text>
    </comment>
  </commentList>
</comments>
</file>

<file path=xl/comments18.xml><?xml version="1.0" encoding="utf-8"?>
<comments xmlns="http://schemas.openxmlformats.org/spreadsheetml/2006/main">
  <authors>
    <author>Anders Wennberg</author>
  </authors>
  <commentList>
    <comment ref="D7" authorId="0">
      <text>
        <r>
          <rPr>
            <b/>
            <sz val="8"/>
            <color indexed="8"/>
            <rFont val="Tahoma"/>
            <family val="2"/>
          </rPr>
          <t xml:space="preserve">Before making the draw:
On the Boys Do Draw Prep-sheet did you:
- fill in DA, WC's?
- Sort?
If YES: continue making the draw
Otherwise: return to finish preparations
</t>
        </r>
      </text>
    </comment>
  </commentList>
</comments>
</file>

<file path=xl/comments19.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2.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20.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3.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4.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5.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6.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7.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8.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9.xml><?xml version="1.0" encoding="utf-8"?>
<comments xmlns="http://schemas.openxmlformats.org/spreadsheetml/2006/main">
  <authors>
    <author>Anders Wennberg</author>
  </authors>
  <commentList>
    <comment ref="D7" author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sharedStrings.xml><?xml version="1.0" encoding="utf-8"?>
<sst xmlns="http://schemas.openxmlformats.org/spreadsheetml/2006/main" count="1701" uniqueCount="285">
  <si>
    <t xml:space="preserve"> 10s DOUBLES</t>
  </si>
  <si>
    <t>Date:</t>
  </si>
  <si>
    <t>ITF Referee</t>
  </si>
  <si>
    <t>St.</t>
  </si>
  <si>
    <t>Seed</t>
  </si>
  <si>
    <t>Family Name</t>
  </si>
  <si>
    <t>First name</t>
  </si>
  <si>
    <t>2nd Round</t>
  </si>
  <si>
    <t>Semifinals</t>
  </si>
  <si>
    <t>Final</t>
  </si>
  <si>
    <t>Winners</t>
  </si>
  <si>
    <t>Umpire</t>
  </si>
  <si>
    <t>AS</t>
  </si>
  <si>
    <t>A</t>
  </si>
  <si>
    <t>BS</t>
  </si>
  <si>
    <t>Acc. Ranking</t>
  </si>
  <si>
    <t>#</t>
  </si>
  <si>
    <t>Seeded teams</t>
  </si>
  <si>
    <t>Alternates</t>
  </si>
  <si>
    <t>Replacing</t>
  </si>
  <si>
    <t>Draw date/time:</t>
  </si>
  <si>
    <t>Rkg Date</t>
  </si>
  <si>
    <t>1</t>
  </si>
  <si>
    <t>Last Accepted team</t>
  </si>
  <si>
    <t>Top DA</t>
  </si>
  <si>
    <t>Last DA</t>
  </si>
  <si>
    <t>2</t>
  </si>
  <si>
    <t>Player representatives</t>
  </si>
  <si>
    <t>Seed ranking</t>
  </si>
  <si>
    <t>3</t>
  </si>
  <si>
    <t>ITF Referee's signature</t>
  </si>
  <si>
    <t>Top seed</t>
  </si>
  <si>
    <t>4</t>
  </si>
  <si>
    <t>Last seed</t>
  </si>
  <si>
    <t/>
  </si>
  <si>
    <t xml:space="preserve">BOYS 10 SINGLES MAIN DRAW </t>
  </si>
  <si>
    <t>Rank</t>
  </si>
  <si>
    <t>Winner</t>
  </si>
  <si>
    <t>B</t>
  </si>
  <si>
    <t>Seeded players</t>
  </si>
  <si>
    <t>Lucky Losers</t>
  </si>
  <si>
    <t>Last Accepted player</t>
  </si>
  <si>
    <t>5</t>
  </si>
  <si>
    <t>6</t>
  </si>
  <si>
    <t>7</t>
  </si>
  <si>
    <t>8</t>
  </si>
  <si>
    <t>GIRLS 12 DOUBLES</t>
  </si>
  <si>
    <t xml:space="preserve"> Referee</t>
  </si>
  <si>
    <t>BOYS 12 DOUBLES</t>
  </si>
  <si>
    <t xml:space="preserve">             GIRLS 12 SINGLES CONSOLATION  </t>
  </si>
  <si>
    <t>Finals</t>
  </si>
  <si>
    <t>BOYS 12 SINGLES CONSOLATION</t>
  </si>
  <si>
    <t>Referee</t>
  </si>
  <si>
    <t>Referee's signature</t>
  </si>
  <si>
    <t xml:space="preserve">                     GIRLS 12 SINGLES MAIN DRAW </t>
  </si>
  <si>
    <t xml:space="preserve">BOYS 12 SINGLES MAIN DRAW </t>
  </si>
  <si>
    <t>GIRLS 14 DOUBLES</t>
  </si>
  <si>
    <t>BOYS 14 DOUBLES</t>
  </si>
  <si>
    <t xml:space="preserve">                     GIRLS 14 SINGLES MAIN DRAW </t>
  </si>
  <si>
    <t xml:space="preserve">BOYS 14 SINGLES MAIN DRAW </t>
  </si>
  <si>
    <t xml:space="preserve">                   BOYS 16 SINGLES MAIN DRAW </t>
  </si>
  <si>
    <t>62 61</t>
  </si>
  <si>
    <t>62 62</t>
  </si>
  <si>
    <t xml:space="preserve">                     GIRLS 16 SINGLES MAIN DRAW </t>
  </si>
  <si>
    <t>62 60</t>
  </si>
  <si>
    <t>63 60</t>
  </si>
  <si>
    <t>61 61</t>
  </si>
  <si>
    <t>BOYS 18 SINGLES MAIN DRAW</t>
  </si>
  <si>
    <t xml:space="preserve">GIRLS 18 SINGLES MAIN DRAW </t>
  </si>
  <si>
    <t>\</t>
  </si>
  <si>
    <t>SENIOR BOYS DOUBLES</t>
  </si>
  <si>
    <t>SENIOR GIRLS  DOUBLES</t>
  </si>
  <si>
    <t>JUNIOR MIXED DOUBLES</t>
  </si>
  <si>
    <t>Lamech Clarke</t>
  </si>
  <si>
    <t>Quarterfinals</t>
  </si>
  <si>
    <t>Finalists</t>
  </si>
  <si>
    <t>Page 1(2)</t>
  </si>
  <si>
    <t>Nationality</t>
  </si>
  <si>
    <t>Page 2(2)</t>
  </si>
  <si>
    <t>SENIOR MIXED DOUBLES</t>
  </si>
  <si>
    <t>Week of</t>
  </si>
  <si>
    <t>b</t>
  </si>
  <si>
    <t>a</t>
  </si>
  <si>
    <t>as</t>
  </si>
  <si>
    <t>bs</t>
  </si>
  <si>
    <t>w/o</t>
  </si>
  <si>
    <t>41 24 10/7</t>
  </si>
  <si>
    <t>40 40</t>
  </si>
  <si>
    <t>41 40</t>
  </si>
  <si>
    <t>W/O</t>
  </si>
  <si>
    <t>41 42</t>
  </si>
  <si>
    <t>41 41</t>
  </si>
  <si>
    <t>42 42</t>
  </si>
  <si>
    <t>40 41</t>
  </si>
  <si>
    <t>40 53</t>
  </si>
  <si>
    <t>53 40</t>
  </si>
  <si>
    <t>42 54(6)</t>
  </si>
  <si>
    <t>41 54(5)</t>
  </si>
  <si>
    <t>42 53</t>
  </si>
  <si>
    <t>26 64 10/7</t>
  </si>
  <si>
    <t>64 63</t>
  </si>
  <si>
    <t>60 61</t>
  </si>
  <si>
    <t>61 60</t>
  </si>
  <si>
    <t>60 60</t>
  </si>
  <si>
    <t>41 14 10/7</t>
  </si>
  <si>
    <t>45(11) 54(5) 10/8</t>
  </si>
  <si>
    <t>42 41</t>
  </si>
  <si>
    <t>53 41</t>
  </si>
  <si>
    <t>42 40</t>
  </si>
  <si>
    <t>64 62</t>
  </si>
  <si>
    <t>63 76(4)</t>
  </si>
  <si>
    <t>64 36 10/8</t>
  </si>
  <si>
    <t>61 62</t>
  </si>
  <si>
    <t>PANTON</t>
  </si>
  <si>
    <t>ALIAN</t>
  </si>
  <si>
    <t>SHARMA</t>
  </si>
  <si>
    <t>ARAN</t>
  </si>
  <si>
    <t>41 54(2)</t>
  </si>
  <si>
    <t>60 62</t>
  </si>
  <si>
    <t>63 67(4) 12/10</t>
  </si>
  <si>
    <t>40 24 10/7</t>
  </si>
  <si>
    <t>64 60</t>
  </si>
  <si>
    <t>61 57 10/6</t>
  </si>
  <si>
    <t>64 57 10/8</t>
  </si>
  <si>
    <t>75 63</t>
  </si>
  <si>
    <t>60 64</t>
  </si>
  <si>
    <t>14 40 10/2</t>
  </si>
  <si>
    <t>63 63</t>
  </si>
  <si>
    <t>64 64</t>
  </si>
  <si>
    <t>61 63</t>
  </si>
  <si>
    <t>42 54(5)</t>
  </si>
  <si>
    <t>62 57 10/8</t>
  </si>
  <si>
    <t xml:space="preserve">    HONOR  ROLL  for</t>
  </si>
  <si>
    <t>Event</t>
  </si>
  <si>
    <t>Finalist</t>
  </si>
  <si>
    <t>Boys 10  Singles</t>
  </si>
  <si>
    <t>NICHOLAS  READY</t>
  </si>
  <si>
    <t>Girls 10 Singles</t>
  </si>
  <si>
    <t>Boys 12 Singles</t>
  </si>
  <si>
    <t>CHARLES DEVAUX</t>
  </si>
  <si>
    <t>Girls 12 Singles</t>
  </si>
  <si>
    <t>AALISHA  ALEXIS</t>
  </si>
  <si>
    <t>MARIA  HONORE</t>
  </si>
  <si>
    <t>Boys  14 Singles</t>
  </si>
  <si>
    <t>Girls 14 Singles</t>
  </si>
  <si>
    <t>Boys 16 Singles</t>
  </si>
  <si>
    <t>KOBE JAMES</t>
  </si>
  <si>
    <t>Girls16 Singles</t>
  </si>
  <si>
    <t>YIN LEE ASSANG</t>
  </si>
  <si>
    <t>Boys 18 Singles</t>
  </si>
  <si>
    <t>Girls18 Singles</t>
  </si>
  <si>
    <t>Boys 10 Novice</t>
  </si>
  <si>
    <t>Boys 10 Consolation</t>
  </si>
  <si>
    <t>ELLA  CARRINGTON</t>
  </si>
  <si>
    <t>KEESA  LEE YOUNG</t>
  </si>
  <si>
    <t>Boys 12 Consolation</t>
  </si>
  <si>
    <t>TYLER  HART</t>
  </si>
  <si>
    <t>Boys 12 Doubles</t>
  </si>
  <si>
    <t>ALIJAH LESLIE</t>
  </si>
  <si>
    <t>ETHAN WONG</t>
  </si>
  <si>
    <t>Boys 14 Doubles</t>
  </si>
  <si>
    <t>Senior Boys Doubles</t>
  </si>
  <si>
    <t>Senior Girls  Doubles</t>
  </si>
  <si>
    <t>JADE TOM YEW</t>
  </si>
  <si>
    <t>ANYA KING</t>
  </si>
  <si>
    <t>Junior Mix Doubles</t>
  </si>
  <si>
    <t>Senior Mix Doubles</t>
  </si>
  <si>
    <t>75 64</t>
  </si>
  <si>
    <t>41 24 10/5</t>
  </si>
  <si>
    <t>42 24 10/8</t>
  </si>
  <si>
    <t>40 42</t>
  </si>
  <si>
    <t>63 62</t>
  </si>
  <si>
    <t>61 46 13/11</t>
  </si>
  <si>
    <t>40 14 10/5</t>
  </si>
  <si>
    <t>45(6) 40 10/8</t>
  </si>
  <si>
    <t xml:space="preserve"> </t>
  </si>
  <si>
    <t>BECKHAM SYLVESTER</t>
  </si>
  <si>
    <t>DANIEL JEARY</t>
  </si>
  <si>
    <t>PARTIDO GANADO</t>
  </si>
  <si>
    <t>PARTIDO PERDIDO</t>
  </si>
  <si>
    <t>SETS GANADOS</t>
  </si>
  <si>
    <t>SETS PERDIDOS</t>
  </si>
  <si>
    <t>JUEGOS GANADOS</t>
  </si>
  <si>
    <t>JUEGOS PERDIDOS</t>
  </si>
  <si>
    <t>Date: 26th - 30th May 2016</t>
  </si>
  <si>
    <t xml:space="preserve">GIRLS' 10 &amp; Under </t>
  </si>
  <si>
    <t>GROUP 1</t>
  </si>
  <si>
    <t>NAME</t>
  </si>
  <si>
    <t>MATCHES WON</t>
  </si>
  <si>
    <t>MATCHES LOST</t>
  </si>
  <si>
    <t>SETS WON</t>
  </si>
  <si>
    <t>SETS LOST</t>
  </si>
  <si>
    <t>GAMES</t>
  </si>
  <si>
    <t>MATCHES PLAYED</t>
  </si>
  <si>
    <t>MATCH co-eff</t>
  </si>
  <si>
    <t>SET co-eff</t>
  </si>
  <si>
    <t>GAMES WON</t>
  </si>
  <si>
    <t>GAMES LOST</t>
  </si>
  <si>
    <t>GAME    co-eff</t>
  </si>
  <si>
    <t>FINAL POSITION</t>
  </si>
  <si>
    <t>DOOKIE</t>
  </si>
  <si>
    <t>JORDANE</t>
  </si>
  <si>
    <t>GHURAN</t>
  </si>
  <si>
    <t>ZARA</t>
  </si>
  <si>
    <t>DANIEL-JOSEPH</t>
  </si>
  <si>
    <t>JAEDA-LEE</t>
  </si>
  <si>
    <t>DOYLE</t>
  </si>
  <si>
    <t>SYDNEY</t>
  </si>
  <si>
    <t>HARRICHARAN</t>
  </si>
  <si>
    <t>BRIANNA</t>
  </si>
  <si>
    <t>GROUP 3</t>
  </si>
  <si>
    <t xml:space="preserve">MATCH     co-eff  </t>
  </si>
  <si>
    <t>GAME        co-eff</t>
  </si>
  <si>
    <t>GROUP 4</t>
  </si>
  <si>
    <t>GROUP 5</t>
  </si>
  <si>
    <t>GROUP  6</t>
  </si>
  <si>
    <t>GROUP  7</t>
  </si>
  <si>
    <t>GROUP  8</t>
  </si>
  <si>
    <t>SRW4</t>
  </si>
  <si>
    <t>ETHAN  WONG</t>
  </si>
  <si>
    <t>KYLE KERRY</t>
  </si>
  <si>
    <t>CHELSEA  MUKERJI</t>
  </si>
  <si>
    <t>EBOLUM  NWOKOLO</t>
  </si>
  <si>
    <t>LIAM  SHEPPARD</t>
  </si>
  <si>
    <t>VICTORIA  KOYLASS</t>
  </si>
  <si>
    <t>SOLANGE  SKEENE</t>
  </si>
  <si>
    <t>CHE  ANDREWS</t>
  </si>
  <si>
    <t>AIDAN  CARTER</t>
  </si>
  <si>
    <t>AURA  WHITTER</t>
  </si>
  <si>
    <t>KOBE  JAMES</t>
  </si>
  <si>
    <t>NABEEL  MOHAMMED</t>
  </si>
  <si>
    <t>YIN  LEE ASSANG</t>
  </si>
  <si>
    <t>BRIAN HARRICHARAN</t>
  </si>
  <si>
    <t>LEEUM  CHAN PAK</t>
  </si>
  <si>
    <t>EMMA-ROSE  TRESTRAIL</t>
  </si>
  <si>
    <t>ALEXANDER  MERRY</t>
  </si>
  <si>
    <t>AILAN  PANTON</t>
  </si>
  <si>
    <t>Girls  12 Consolation</t>
  </si>
  <si>
    <t>JADE ALI</t>
  </si>
  <si>
    <t>CHARLOTTE READY</t>
  </si>
  <si>
    <t>Girls 12 Doubles</t>
  </si>
  <si>
    <t>Girls 14 Doubles</t>
  </si>
  <si>
    <t>ALEX CHIN</t>
  </si>
  <si>
    <t>BECKHAM  SYLVESTER</t>
  </si>
  <si>
    <t xml:space="preserve"> 10 Doubles</t>
  </si>
  <si>
    <t>SEBASTIAN SYLVESTER</t>
  </si>
  <si>
    <t>SHAUNA  VALENTINE</t>
  </si>
  <si>
    <t>CAMRON WONG</t>
  </si>
  <si>
    <t>ALEX-JADEN  DURAND</t>
  </si>
  <si>
    <t>LEVI  HINKSON</t>
  </si>
  <si>
    <t>JORDANE  DOOKIE</t>
  </si>
  <si>
    <t>ZARA  GHURAN</t>
  </si>
  <si>
    <t>CHE ANDREWS</t>
  </si>
  <si>
    <t>RYAN  THOMAS</t>
  </si>
  <si>
    <t>EMMA  DAVIS</t>
  </si>
  <si>
    <t>EMMA - ROSE  TRESTRAIL</t>
  </si>
  <si>
    <t>ALIJAH  LESLIE</t>
  </si>
  <si>
    <t>KAELA FRANK</t>
  </si>
  <si>
    <t>41 53</t>
  </si>
  <si>
    <t>76(6) 26 10/8</t>
  </si>
  <si>
    <t>63 76(2)</t>
  </si>
  <si>
    <t>26 61 11/9</t>
  </si>
  <si>
    <t>63 61</t>
  </si>
  <si>
    <t>35 41 10/7</t>
  </si>
  <si>
    <t>64 76(3)</t>
  </si>
  <si>
    <t>ALEXIS</t>
  </si>
  <si>
    <t>AALISHA</t>
  </si>
  <si>
    <t>LEE YOUNG</t>
  </si>
  <si>
    <t>KEESA</t>
  </si>
  <si>
    <t>41 54(4)</t>
  </si>
  <si>
    <t>46 64 12/10</t>
  </si>
  <si>
    <t>46 62 10/2</t>
  </si>
  <si>
    <t>62 63</t>
  </si>
  <si>
    <t>60 63</t>
  </si>
  <si>
    <t>64 76(4)</t>
  </si>
  <si>
    <t>61 46 10/3</t>
  </si>
  <si>
    <t>READY</t>
  </si>
  <si>
    <t>ADAM RAMKISSOON</t>
  </si>
  <si>
    <t>EMMA-ROSE TRESTRAIL</t>
  </si>
  <si>
    <t>54(7) 40</t>
  </si>
  <si>
    <t>04 42 11/9</t>
  </si>
  <si>
    <t>42 35 10/6</t>
  </si>
  <si>
    <t>24 42 10/8</t>
  </si>
  <si>
    <t>53 42</t>
  </si>
  <si>
    <t>42 24 10/4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</si>
</sst>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_(&quot;$&quot;* #,##0_);_(&quot;$&quot;* \(#,##0\);_(&quot;$&quot;* &quot;-&quot;_);_(@_)"/>
    <numFmt numFmtId="165" formatCode="_(* #,##0_);_(* \(#,##0\);_(* &quot;-&quot;_);_(@_)"/>
    <numFmt numFmtId="166" formatCode="_(* #,##0.00_);_(* \(#,##0.00\);_(* &quot;-&quot;??_);_(@_)"/>
  </numFmts>
  <fonts count="79" x14ac:knownFonts="1">
    <font>
      <sz val="10"/>
      <name val="Arial"/>
    </font>
    <font>
      <i/>
      <sz val="8"/>
      <color indexed="10"/>
      <name val="Arial"/>
      <family val="2"/>
    </font>
    <font>
      <sz val="10"/>
      <name val="Arial"/>
      <family val="2"/>
    </font>
    <font>
      <b/>
      <sz val="20"/>
      <name val="Arial"/>
      <family val="2"/>
    </font>
    <font>
      <sz val="20"/>
      <name val="Arial"/>
      <family val="2"/>
    </font>
    <font>
      <sz val="20"/>
      <color indexed="9"/>
      <name val="Arial"/>
      <family val="2"/>
    </font>
    <font>
      <b/>
      <sz val="9"/>
      <name val="Arial"/>
      <family val="2"/>
    </font>
    <font>
      <b/>
      <sz val="10"/>
      <name val="Arial"/>
      <family val="2"/>
    </font>
    <font>
      <b/>
      <i/>
      <sz val="10"/>
      <name val="Arial"/>
      <family val="2"/>
    </font>
    <font>
      <b/>
      <sz val="14"/>
      <name val="Arial"/>
      <family val="2"/>
    </font>
    <font>
      <sz val="10"/>
      <color indexed="9"/>
      <name val="Arial"/>
      <family val="2"/>
    </font>
    <font>
      <sz val="10"/>
      <name val="Arial"/>
      <family val="2"/>
    </font>
    <font>
      <b/>
      <sz val="7"/>
      <name val="Arial"/>
      <family val="2"/>
    </font>
    <font>
      <b/>
      <sz val="7"/>
      <color indexed="9"/>
      <name val="Arial"/>
      <family val="2"/>
    </font>
    <font>
      <b/>
      <sz val="7"/>
      <color indexed="8"/>
      <name val="Arial"/>
      <family val="2"/>
    </font>
    <font>
      <sz val="6"/>
      <name val="Arial"/>
      <family val="2"/>
    </font>
    <font>
      <b/>
      <sz val="8"/>
      <name val="Arial"/>
      <family val="2"/>
    </font>
    <font>
      <b/>
      <sz val="8"/>
      <color indexed="9"/>
      <name val="Arial"/>
      <family val="2"/>
    </font>
    <font>
      <b/>
      <sz val="8"/>
      <color indexed="8"/>
      <name val="Arial"/>
      <family val="2"/>
    </font>
    <font>
      <b/>
      <sz val="9"/>
      <color indexed="9"/>
      <name val="Arial"/>
      <family val="2"/>
    </font>
    <font>
      <b/>
      <sz val="9"/>
      <color indexed="8"/>
      <name val="Arial"/>
      <family val="2"/>
    </font>
    <font>
      <sz val="7"/>
      <name val="Arial"/>
      <family val="2"/>
    </font>
    <font>
      <sz val="9"/>
      <name val="Arial"/>
      <family val="2"/>
    </font>
    <font>
      <sz val="9"/>
      <color indexed="9"/>
      <name val="Arial"/>
      <family val="2"/>
    </font>
    <font>
      <sz val="7"/>
      <color indexed="9"/>
      <name val="Arial"/>
      <family val="2"/>
    </font>
    <font>
      <sz val="6"/>
      <color indexed="9"/>
      <name val="Arial"/>
      <family val="2"/>
    </font>
    <font>
      <b/>
      <sz val="8.5"/>
      <name val="Arial"/>
      <family val="2"/>
    </font>
    <font>
      <sz val="8.5"/>
      <name val="Arial"/>
      <family val="2"/>
    </font>
    <font>
      <sz val="8.5"/>
      <color indexed="42"/>
      <name val="Arial"/>
      <family val="2"/>
    </font>
    <font>
      <sz val="8.5"/>
      <color indexed="9"/>
      <name val="Arial"/>
      <family val="2"/>
    </font>
    <font>
      <i/>
      <sz val="8.5"/>
      <color indexed="9"/>
      <name val="Arial"/>
      <family val="2"/>
    </font>
    <font>
      <b/>
      <sz val="8.5"/>
      <color indexed="9"/>
      <name val="Arial"/>
      <family val="2"/>
    </font>
    <font>
      <sz val="8.5"/>
      <color indexed="8"/>
      <name val="Arial"/>
      <family val="2"/>
    </font>
    <font>
      <i/>
      <sz val="6"/>
      <color indexed="9"/>
      <name val="Arial"/>
      <family val="2"/>
    </font>
    <font>
      <sz val="8.5"/>
      <color indexed="14"/>
      <name val="Arial"/>
      <family val="2"/>
    </font>
    <font>
      <sz val="14"/>
      <name val="Arial"/>
      <family val="2"/>
    </font>
    <font>
      <sz val="14"/>
      <color indexed="9"/>
      <name val="Arial"/>
      <family val="2"/>
    </font>
    <font>
      <sz val="7"/>
      <color indexed="8"/>
      <name val="Arial"/>
      <family val="2"/>
    </font>
    <font>
      <sz val="7"/>
      <color indexed="23"/>
      <name val="Arial"/>
      <family val="2"/>
    </font>
    <font>
      <b/>
      <sz val="8"/>
      <color indexed="8"/>
      <name val="Tahoma"/>
      <family val="2"/>
    </font>
    <font>
      <b/>
      <sz val="8.5"/>
      <color indexed="8"/>
      <name val="Arial"/>
      <family val="2"/>
    </font>
    <font>
      <b/>
      <sz val="16"/>
      <name val="Arial"/>
      <family val="2"/>
    </font>
    <font>
      <b/>
      <sz val="12"/>
      <name val="Arial"/>
      <family val="2"/>
    </font>
    <font>
      <b/>
      <sz val="11"/>
      <name val="Arial"/>
      <family val="2"/>
    </font>
    <font>
      <b/>
      <sz val="11"/>
      <color indexed="9"/>
      <name val="Arial"/>
      <family val="2"/>
    </font>
    <font>
      <b/>
      <sz val="11"/>
      <color indexed="8"/>
      <name val="Arial"/>
      <family val="2"/>
    </font>
    <font>
      <sz val="10"/>
      <color indexed="8"/>
      <name val="Arial"/>
      <family val="2"/>
    </font>
    <font>
      <b/>
      <sz val="10"/>
      <color indexed="8"/>
      <name val="Arial"/>
      <family val="2"/>
    </font>
    <font>
      <sz val="11"/>
      <name val="Arial"/>
      <family val="2"/>
    </font>
    <font>
      <b/>
      <sz val="10"/>
      <color indexed="9"/>
      <name val="Arial"/>
      <family val="2"/>
    </font>
    <font>
      <b/>
      <i/>
      <sz val="8.5"/>
      <color indexed="8"/>
      <name val="Arial"/>
      <family val="2"/>
    </font>
    <font>
      <b/>
      <sz val="8"/>
      <color indexed="23"/>
      <name val="Arial"/>
      <family val="2"/>
    </font>
    <font>
      <sz val="12"/>
      <name val="Arial"/>
      <family val="2"/>
    </font>
    <font>
      <sz val="16"/>
      <name val="Arial"/>
      <family val="2"/>
    </font>
    <font>
      <sz val="16"/>
      <color indexed="9"/>
      <name val="Arial"/>
      <family val="2"/>
    </font>
    <font>
      <b/>
      <i/>
      <sz val="10"/>
      <color indexed="16"/>
      <name val="Arial"/>
      <family val="2"/>
    </font>
    <font>
      <sz val="12"/>
      <color indexed="8"/>
      <name val="Arial"/>
      <family val="2"/>
    </font>
    <font>
      <b/>
      <sz val="10"/>
      <color indexed="16"/>
      <name val="Arial"/>
      <family val="2"/>
    </font>
    <font>
      <sz val="10"/>
      <color indexed="17"/>
      <name val="Arial"/>
      <family val="2"/>
    </font>
    <font>
      <sz val="10"/>
      <color indexed="20"/>
      <name val="Arial"/>
      <family val="2"/>
    </font>
    <font>
      <i/>
      <sz val="10"/>
      <color indexed="63"/>
      <name val="Arial"/>
      <family val="2"/>
    </font>
    <font>
      <sz val="10"/>
      <color indexed="62"/>
      <name val="Arial"/>
      <family val="2"/>
    </font>
    <font>
      <sz val="10"/>
      <color indexed="16"/>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0"/>
      <color indexed="10"/>
      <name val="Arial"/>
      <family val="2"/>
    </font>
    <font>
      <b/>
      <sz val="36"/>
      <name val="Arial"/>
      <family val="2"/>
    </font>
    <font>
      <sz val="36"/>
      <name val="Arial"/>
      <family val="2"/>
    </font>
    <font>
      <sz val="5"/>
      <name val="Arial"/>
      <family val="2"/>
    </font>
    <font>
      <b/>
      <sz val="24"/>
      <name val="Arial"/>
      <family val="2"/>
    </font>
    <font>
      <b/>
      <sz val="28"/>
      <name val="Arial"/>
      <family val="2"/>
    </font>
    <font>
      <sz val="22"/>
      <name val="Arial"/>
      <family val="2"/>
    </font>
    <font>
      <sz val="20"/>
      <color rgb="FFC00000"/>
      <name val="Arial"/>
      <family val="2"/>
    </font>
    <font>
      <sz val="26"/>
      <name val="Arial"/>
      <family val="2"/>
    </font>
    <font>
      <b/>
      <sz val="26"/>
      <name val="Arial"/>
      <family val="2"/>
    </font>
    <font>
      <sz val="22"/>
      <color indexed="8"/>
      <name val="Arial"/>
      <family val="2"/>
    </font>
    <font>
      <sz val="26"/>
      <color indexed="8"/>
      <name val="Arial"/>
      <family val="2"/>
    </font>
  </fonts>
  <fills count="28">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9"/>
        <bgColor indexed="8"/>
      </patternFill>
    </fill>
    <fill>
      <patternFill patternType="solid">
        <fgColor indexed="23"/>
        <bgColor indexed="64"/>
      </patternFill>
    </fill>
    <fill>
      <patternFill patternType="solid">
        <fgColor indexed="43"/>
        <bgColor indexed="64"/>
      </patternFill>
    </fill>
    <fill>
      <patternFill patternType="solid">
        <fgColor indexed="43"/>
        <bgColor indexed="8"/>
      </patternFill>
    </fill>
    <fill>
      <patternFill patternType="solid">
        <fgColor indexed="22"/>
        <bgColor indexed="24"/>
      </patternFill>
    </fill>
    <fill>
      <patternFill patternType="solid">
        <fgColor indexed="9"/>
        <bgColor indexed="24"/>
      </patternFill>
    </fill>
    <fill>
      <patternFill patternType="solid">
        <fgColor theme="0" tint="-0.24994659260841701"/>
        <bgColor indexed="24"/>
      </patternFill>
    </fill>
    <fill>
      <patternFill patternType="solid">
        <fgColor indexed="44"/>
      </patternFill>
    </fill>
    <fill>
      <patternFill patternType="solid">
        <fgColor indexed="29"/>
      </patternFill>
    </fill>
    <fill>
      <patternFill patternType="solid">
        <fgColor indexed="43"/>
      </patternFill>
    </fill>
    <fill>
      <patternFill patternType="solid">
        <fgColor indexed="47"/>
      </patternFill>
    </fill>
    <fill>
      <patternFill patternType="solid">
        <fgColor indexed="27"/>
      </patternFill>
    </fill>
    <fill>
      <patternFill patternType="solid">
        <fgColor indexed="23"/>
      </patternFill>
    </fill>
    <fill>
      <patternFill patternType="solid">
        <fgColor indexed="51"/>
      </patternFill>
    </fill>
    <fill>
      <patternFill patternType="solid">
        <fgColor indexed="63"/>
      </patternFill>
    </fill>
    <fill>
      <patternFill patternType="solid">
        <fgColor indexed="22"/>
      </patternFill>
    </fill>
    <fill>
      <patternFill patternType="solid">
        <fgColor indexed="46"/>
      </patternFill>
    </fill>
    <fill>
      <patternFill patternType="solid">
        <fgColor indexed="56"/>
      </patternFill>
    </fill>
    <fill>
      <patternFill patternType="solid">
        <fgColor indexed="52"/>
      </patternFill>
    </fill>
    <fill>
      <patternFill patternType="solid">
        <fgColor indexed="54"/>
      </patternFill>
    </fill>
    <fill>
      <patternFill patternType="solid">
        <fgColor indexed="49"/>
      </patternFill>
    </fill>
    <fill>
      <patternFill patternType="solid">
        <fgColor indexed="16"/>
      </patternFill>
    </fill>
    <fill>
      <patternFill patternType="solid">
        <fgColor rgb="FFC00000"/>
        <bgColor indexed="64"/>
      </patternFill>
    </fill>
  </fills>
  <borders count="56">
    <border>
      <left/>
      <right/>
      <top/>
      <bottom/>
      <diagonal/>
    </border>
    <border>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bottom/>
      <diagonal/>
    </border>
    <border>
      <left/>
      <right style="thin">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8"/>
      </right>
      <top/>
      <bottom style="thin">
        <color indexed="64"/>
      </bottom>
      <diagonal/>
    </border>
    <border>
      <left/>
      <right style="thin">
        <color indexed="64"/>
      </right>
      <top style="thin">
        <color indexed="64"/>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
      <left style="thin">
        <color indexed="63"/>
      </left>
      <right style="thin">
        <color indexed="63"/>
      </right>
      <top style="thin">
        <color indexed="63"/>
      </top>
      <bottom style="thin">
        <color indexed="63"/>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51">
    <xf numFmtId="0" fontId="0" fillId="0" borderId="0"/>
    <xf numFmtId="44" fontId="11"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0" fontId="46" fillId="12"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4" borderId="0" applyNumberFormat="0" applyBorder="0" applyAlignment="0" applyProtection="0"/>
    <xf numFmtId="0" fontId="46" fillId="16"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7" borderId="0" applyNumberFormat="0" applyBorder="0" applyAlignment="0" applyProtection="0"/>
    <xf numFmtId="0" fontId="46" fillId="16" borderId="0" applyNumberFormat="0" applyBorder="0" applyAlignment="0" applyProtection="0"/>
    <xf numFmtId="0" fontId="46" fillId="13" borderId="0" applyNumberFormat="0" applyBorder="0" applyAlignment="0" applyProtection="0"/>
    <xf numFmtId="0" fontId="10" fillId="16" borderId="0" applyNumberFormat="0" applyBorder="0" applyAlignment="0" applyProtection="0"/>
    <xf numFmtId="0" fontId="10" fillId="13"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6" borderId="0" applyNumberFormat="0" applyBorder="0" applyAlignment="0" applyProtection="0"/>
    <xf numFmtId="0" fontId="10" fillId="13" borderId="0" applyNumberFormat="0" applyBorder="0" applyAlignment="0" applyProtection="0"/>
    <xf numFmtId="0" fontId="2" fillId="14" borderId="26" applyNumberFormat="0" applyFont="0" applyAlignment="0" applyProtection="0"/>
    <xf numFmtId="0" fontId="57" fillId="20" borderId="26" applyNumberFormat="0" applyAlignment="0" applyProtection="0"/>
    <xf numFmtId="0" fontId="58" fillId="16" borderId="0" applyNumberFormat="0" applyBorder="0" applyAlignment="0" applyProtection="0"/>
    <xf numFmtId="44" fontId="2" fillId="0" borderId="0" applyFont="0" applyFill="0" applyBorder="0" applyAlignment="0" applyProtection="0"/>
    <xf numFmtId="0" fontId="59"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18"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60" fillId="0" borderId="0" applyNumberFormat="0" applyFill="0" applyBorder="0" applyAlignment="0" applyProtection="0"/>
    <xf numFmtId="0" fontId="61" fillId="13" borderId="26" applyNumberFormat="0" applyAlignment="0" applyProtection="0"/>
    <xf numFmtId="0" fontId="49" fillId="19" borderId="27" applyNumberFormat="0" applyAlignment="0" applyProtection="0"/>
    <xf numFmtId="0" fontId="62" fillId="0" borderId="28" applyNumberFormat="0" applyFill="0" applyAlignment="0" applyProtection="0"/>
    <xf numFmtId="0" fontId="2" fillId="0" borderId="0"/>
    <xf numFmtId="0" fontId="63" fillId="0" borderId="0" applyNumberFormat="0" applyFill="0" applyBorder="0" applyAlignment="0" applyProtection="0"/>
    <xf numFmtId="0" fontId="64" fillId="0" borderId="29" applyNumberFormat="0" applyFill="0" applyAlignment="0" applyProtection="0"/>
    <xf numFmtId="0" fontId="65" fillId="0" borderId="30" applyNumberFormat="0" applyFill="0" applyAlignment="0" applyProtection="0"/>
    <xf numFmtId="0" fontId="66" fillId="0" borderId="31" applyNumberFormat="0" applyFill="0" applyAlignment="0" applyProtection="0"/>
    <xf numFmtId="0" fontId="66" fillId="0" borderId="0" applyNumberFormat="0" applyFill="0" applyBorder="0" applyAlignment="0" applyProtection="0"/>
    <xf numFmtId="0" fontId="47" fillId="0" borderId="32" applyNumberFormat="0" applyFill="0" applyAlignment="0" applyProtection="0"/>
    <xf numFmtId="0" fontId="47" fillId="20" borderId="33" applyNumberFormat="0" applyAlignment="0" applyProtection="0"/>
    <xf numFmtId="0" fontId="67" fillId="0" borderId="0" applyNumberFormat="0" applyFill="0" applyBorder="0" applyAlignment="0" applyProtection="0"/>
  </cellStyleXfs>
  <cellXfs count="504">
    <xf numFmtId="0" fontId="0" fillId="0" borderId="0" xfId="0"/>
    <xf numFmtId="49" fontId="3" fillId="0" borderId="0" xfId="0" applyNumberFormat="1" applyFont="1" applyAlignment="1">
      <alignment vertical="top"/>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top"/>
    </xf>
    <xf numFmtId="0" fontId="6" fillId="0" borderId="0" xfId="0" applyFont="1" applyAlignment="1">
      <alignment horizontal="left"/>
    </xf>
    <xf numFmtId="0" fontId="7" fillId="0" borderId="0" xfId="0" applyFont="1" applyAlignment="1">
      <alignment horizontal="left"/>
    </xf>
    <xf numFmtId="49" fontId="8" fillId="0" borderId="0" xfId="0" applyNumberFormat="1" applyFont="1" applyAlignment="1">
      <alignment horizontal="left"/>
    </xf>
    <xf numFmtId="49" fontId="8" fillId="0" borderId="0" xfId="0" applyNumberFormat="1" applyFont="1"/>
    <xf numFmtId="0" fontId="10" fillId="0" borderId="0" xfId="0" applyFont="1"/>
    <xf numFmtId="0" fontId="11" fillId="0" borderId="0" xfId="0" applyFont="1"/>
    <xf numFmtId="0" fontId="12" fillId="2" borderId="0" xfId="0" applyFont="1" applyFill="1" applyAlignment="1">
      <alignment vertical="center"/>
    </xf>
    <xf numFmtId="0" fontId="13" fillId="2" borderId="0" xfId="0" applyFont="1" applyFill="1" applyAlignment="1">
      <alignment vertical="center"/>
    </xf>
    <xf numFmtId="49" fontId="12" fillId="2" borderId="0" xfId="0" applyNumberFormat="1" applyFont="1" applyFill="1" applyAlignment="1">
      <alignment horizontal="left" vertical="center"/>
    </xf>
    <xf numFmtId="49" fontId="13" fillId="2" borderId="0" xfId="0" applyNumberFormat="1" applyFont="1" applyFill="1" applyAlignment="1">
      <alignment vertical="center"/>
    </xf>
    <xf numFmtId="49" fontId="12" fillId="2" borderId="0" xfId="0" applyNumberFormat="1" applyFont="1" applyFill="1" applyAlignment="1">
      <alignment horizontal="right" vertical="center"/>
    </xf>
    <xf numFmtId="0" fontId="14" fillId="2" borderId="0" xfId="0" applyFont="1" applyFill="1" applyAlignment="1">
      <alignment horizontal="right" vertical="center"/>
    </xf>
    <xf numFmtId="0" fontId="15" fillId="0" borderId="0" xfId="0" applyFont="1" applyAlignment="1">
      <alignment vertical="center"/>
    </xf>
    <xf numFmtId="14" fontId="6" fillId="0" borderId="1" xfId="0" applyNumberFormat="1" applyFont="1" applyBorder="1" applyAlignment="1">
      <alignment vertical="center"/>
    </xf>
    <xf numFmtId="0" fontId="6" fillId="0" borderId="1" xfId="0" applyFont="1" applyBorder="1" applyAlignment="1">
      <alignment vertical="center"/>
    </xf>
    <xf numFmtId="49" fontId="16" fillId="0" borderId="1" xfId="0" applyNumberFormat="1" applyFont="1" applyBorder="1" applyAlignment="1">
      <alignment vertical="center"/>
    </xf>
    <xf numFmtId="0" fontId="0" fillId="0" borderId="1" xfId="0" applyFont="1" applyBorder="1" applyAlignment="1">
      <alignment vertical="center"/>
    </xf>
    <xf numFmtId="0" fontId="16" fillId="0" borderId="1" xfId="0" applyFont="1" applyBorder="1" applyAlignment="1">
      <alignment vertical="center"/>
    </xf>
    <xf numFmtId="0" fontId="17" fillId="0" borderId="1" xfId="0" applyFont="1" applyBorder="1" applyAlignment="1">
      <alignment vertical="center"/>
    </xf>
    <xf numFmtId="49" fontId="16" fillId="0" borderId="1" xfId="1" applyNumberFormat="1" applyFont="1" applyBorder="1" applyAlignment="1" applyProtection="1">
      <alignment vertical="center"/>
      <protection locked="0"/>
    </xf>
    <xf numFmtId="49" fontId="17" fillId="0" borderId="1" xfId="0" applyNumberFormat="1" applyFont="1" applyBorder="1" applyAlignment="1">
      <alignment vertical="center"/>
    </xf>
    <xf numFmtId="0" fontId="18" fillId="0" borderId="1" xfId="0" applyFont="1" applyBorder="1" applyAlignment="1">
      <alignment horizontal="right" vertical="center"/>
    </xf>
    <xf numFmtId="0" fontId="19" fillId="0" borderId="1" xfId="0" applyFont="1" applyBorder="1" applyAlignment="1">
      <alignment vertical="center"/>
    </xf>
    <xf numFmtId="49" fontId="20" fillId="0" borderId="1" xfId="0" applyNumberFormat="1" applyFont="1" applyBorder="1" applyAlignment="1">
      <alignment horizontal="right" vertical="center"/>
    </xf>
    <xf numFmtId="0" fontId="16" fillId="0" borderId="0" xfId="0" applyFont="1" applyAlignment="1">
      <alignment vertical="center"/>
    </xf>
    <xf numFmtId="0" fontId="21" fillId="2" borderId="0" xfId="0" applyFont="1" applyFill="1" applyAlignment="1">
      <alignment horizontal="right" vertical="center"/>
    </xf>
    <xf numFmtId="0" fontId="22" fillId="2" borderId="0" xfId="0" applyFont="1" applyFill="1" applyAlignment="1">
      <alignment horizontal="center" vertical="center"/>
    </xf>
    <xf numFmtId="0" fontId="22" fillId="2" borderId="0" xfId="0" applyFont="1" applyFill="1" applyAlignment="1">
      <alignment horizontal="left" vertical="center"/>
    </xf>
    <xf numFmtId="0" fontId="23" fillId="2" borderId="0" xfId="0" applyFont="1" applyFill="1" applyAlignment="1">
      <alignment horizontal="center" vertical="center"/>
    </xf>
    <xf numFmtId="0" fontId="24" fillId="2" borderId="0" xfId="0" applyFont="1" applyFill="1" applyAlignment="1">
      <alignment vertical="center"/>
    </xf>
    <xf numFmtId="0" fontId="15" fillId="2" borderId="0" xfId="0" applyFont="1" applyFill="1" applyAlignment="1">
      <alignment horizontal="right" vertical="center"/>
    </xf>
    <xf numFmtId="0" fontId="22" fillId="0" borderId="0" xfId="0" applyFont="1" applyAlignment="1">
      <alignment horizontal="center" vertical="center"/>
    </xf>
    <xf numFmtId="0" fontId="22" fillId="0" borderId="0" xfId="0" applyFont="1" applyAlignment="1">
      <alignment horizontal="left" vertical="center"/>
    </xf>
    <xf numFmtId="0" fontId="22" fillId="0" borderId="0" xfId="0" applyFont="1" applyAlignment="1">
      <alignment vertical="center"/>
    </xf>
    <xf numFmtId="0" fontId="23" fillId="0" borderId="0" xfId="0" applyFont="1" applyAlignment="1">
      <alignment horizontal="center" vertical="center"/>
    </xf>
    <xf numFmtId="0" fontId="25" fillId="0" borderId="0" xfId="0" applyFont="1" applyAlignment="1">
      <alignment vertical="center"/>
    </xf>
    <xf numFmtId="0" fontId="26" fillId="2" borderId="0" xfId="0" applyFont="1" applyFill="1" applyAlignment="1">
      <alignment horizontal="center" vertical="center"/>
    </xf>
    <xf numFmtId="0" fontId="27" fillId="0" borderId="2" xfId="0" applyFont="1" applyBorder="1" applyAlignment="1">
      <alignment vertical="center"/>
    </xf>
    <xf numFmtId="0" fontId="28" fillId="3" borderId="2" xfId="0" applyFont="1" applyFill="1" applyBorder="1" applyAlignment="1">
      <alignment horizontal="center" vertical="center"/>
    </xf>
    <xf numFmtId="0" fontId="26" fillId="0" borderId="2" xfId="0" applyFont="1" applyBorder="1" applyAlignment="1">
      <alignment vertical="center"/>
    </xf>
    <xf numFmtId="0" fontId="7" fillId="0" borderId="2" xfId="0" applyFont="1" applyBorder="1" applyAlignment="1">
      <alignment vertical="center"/>
    </xf>
    <xf numFmtId="0" fontId="29" fillId="0" borderId="2" xfId="0" applyFont="1" applyBorder="1" applyAlignment="1">
      <alignment horizontal="center" vertical="center"/>
    </xf>
    <xf numFmtId="0" fontId="27" fillId="0" borderId="0" xfId="0" applyFont="1" applyAlignment="1">
      <alignment vertical="center"/>
    </xf>
    <xf numFmtId="0" fontId="29" fillId="0" borderId="0" xfId="0" applyFont="1" applyAlignment="1">
      <alignment vertical="center"/>
    </xf>
    <xf numFmtId="0" fontId="29" fillId="4" borderId="0" xfId="0" applyFont="1" applyFill="1" applyAlignment="1">
      <alignment vertical="center"/>
    </xf>
    <xf numFmtId="0" fontId="11" fillId="4" borderId="0" xfId="0" applyFont="1" applyFill="1" applyAlignment="1">
      <alignment vertical="center"/>
    </xf>
    <xf numFmtId="0" fontId="11" fillId="0" borderId="0" xfId="0" applyFont="1" applyAlignment="1">
      <alignment vertical="center"/>
    </xf>
    <xf numFmtId="0" fontId="11" fillId="0" borderId="3" xfId="0" applyFont="1" applyBorder="1" applyAlignment="1">
      <alignment vertical="center"/>
    </xf>
    <xf numFmtId="0" fontId="27" fillId="2" borderId="0" xfId="0" applyFont="1" applyFill="1" applyAlignment="1">
      <alignment horizontal="center" vertical="center"/>
    </xf>
    <xf numFmtId="0" fontId="27" fillId="0" borderId="0" xfId="0" applyFont="1" applyAlignment="1">
      <alignment horizontal="center" vertical="center"/>
    </xf>
    <xf numFmtId="0" fontId="30" fillId="0" borderId="4" xfId="0" applyFont="1" applyBorder="1" applyAlignment="1">
      <alignment horizontal="right" vertical="center"/>
    </xf>
    <xf numFmtId="0" fontId="26" fillId="0" borderId="0" xfId="0" applyFont="1" applyAlignment="1">
      <alignment vertical="center"/>
    </xf>
    <xf numFmtId="0" fontId="11" fillId="0" borderId="5" xfId="0" applyFont="1" applyBorder="1" applyAlignment="1">
      <alignment vertical="center"/>
    </xf>
    <xf numFmtId="0" fontId="0" fillId="0" borderId="0" xfId="0" applyFont="1" applyAlignment="1">
      <alignment vertical="center"/>
    </xf>
    <xf numFmtId="0" fontId="31" fillId="0" borderId="6" xfId="0" applyFont="1" applyBorder="1" applyAlignment="1">
      <alignment horizontal="center" vertical="center"/>
    </xf>
    <xf numFmtId="0" fontId="32" fillId="0" borderId="0" xfId="0" applyFont="1" applyAlignment="1">
      <alignment horizontal="left" vertical="center"/>
    </xf>
    <xf numFmtId="0" fontId="29" fillId="0" borderId="0" xfId="0" applyFont="1" applyAlignment="1">
      <alignment horizontal="left" vertical="center"/>
    </xf>
    <xf numFmtId="0" fontId="24" fillId="0" borderId="0" xfId="0" applyFont="1" applyAlignment="1">
      <alignment horizontal="right" vertical="center"/>
    </xf>
    <xf numFmtId="0" fontId="33" fillId="5" borderId="6" xfId="0" applyFont="1" applyFill="1" applyBorder="1" applyAlignment="1">
      <alignment horizontal="right" vertical="center"/>
    </xf>
    <xf numFmtId="0" fontId="32" fillId="0" borderId="2" xfId="0" applyFont="1" applyBorder="1" applyAlignment="1">
      <alignment horizontal="left" vertical="center"/>
    </xf>
    <xf numFmtId="0" fontId="30" fillId="0" borderId="2" xfId="0" applyFont="1" applyBorder="1" applyAlignment="1">
      <alignment horizontal="right" vertical="center"/>
    </xf>
    <xf numFmtId="0" fontId="11" fillId="0" borderId="2" xfId="0" applyFont="1" applyBorder="1" applyAlignment="1">
      <alignment vertical="center"/>
    </xf>
    <xf numFmtId="0" fontId="29" fillId="0" borderId="4" xfId="0" applyFont="1" applyBorder="1" applyAlignment="1">
      <alignment horizontal="center" vertical="center"/>
    </xf>
    <xf numFmtId="0" fontId="29" fillId="0" borderId="6" xfId="0" applyFont="1" applyBorder="1" applyAlignment="1">
      <alignment vertical="center"/>
    </xf>
    <xf numFmtId="0" fontId="27" fillId="0" borderId="0" xfId="0" applyFont="1" applyAlignment="1">
      <alignment horizontal="left" vertical="center"/>
    </xf>
    <xf numFmtId="0" fontId="34" fillId="0" borderId="0" xfId="0" applyFont="1" applyAlignment="1">
      <alignment vertical="center"/>
    </xf>
    <xf numFmtId="0" fontId="30" fillId="0" borderId="0" xfId="0" applyFont="1" applyAlignment="1">
      <alignment horizontal="right" vertical="center"/>
    </xf>
    <xf numFmtId="0" fontId="28" fillId="0" borderId="0" xfId="0" applyFont="1" applyAlignment="1">
      <alignment horizontal="center" vertical="center"/>
    </xf>
    <xf numFmtId="0" fontId="29" fillId="0" borderId="0" xfId="0" applyFont="1" applyAlignment="1">
      <alignment horizontal="center" vertical="center"/>
    </xf>
    <xf numFmtId="0" fontId="11" fillId="0" borderId="7" xfId="0" applyFont="1" applyBorder="1" applyAlignment="1">
      <alignment vertical="center"/>
    </xf>
    <xf numFmtId="0" fontId="29" fillId="0" borderId="6" xfId="0" applyFont="1" applyBorder="1" applyAlignment="1">
      <alignment horizontal="left" vertical="center"/>
    </xf>
    <xf numFmtId="0" fontId="30" fillId="0" borderId="6" xfId="0" applyFont="1" applyBorder="1" applyAlignment="1">
      <alignment horizontal="right" vertical="center"/>
    </xf>
    <xf numFmtId="0" fontId="29" fillId="4" borderId="0" xfId="0" applyFont="1" applyFill="1" applyAlignment="1">
      <alignment horizontal="right" vertical="center"/>
    </xf>
    <xf numFmtId="0" fontId="29" fillId="4" borderId="2" xfId="0" applyFont="1" applyFill="1" applyBorder="1" applyAlignment="1">
      <alignment horizontal="right" vertical="center"/>
    </xf>
    <xf numFmtId="0" fontId="30" fillId="4" borderId="0" xfId="0" applyFont="1" applyFill="1" applyAlignment="1">
      <alignment horizontal="right" vertical="center"/>
    </xf>
    <xf numFmtId="0" fontId="7" fillId="0" borderId="0" xfId="0" applyFont="1" applyAlignment="1">
      <alignment vertical="center"/>
    </xf>
    <xf numFmtId="0" fontId="27" fillId="4" borderId="0" xfId="0" applyFont="1" applyFill="1" applyAlignment="1">
      <alignment horizontal="center" vertical="center"/>
    </xf>
    <xf numFmtId="49" fontId="27" fillId="4" borderId="0" xfId="0" applyNumberFormat="1" applyFont="1" applyFill="1" applyAlignment="1">
      <alignment horizontal="center" vertical="center"/>
    </xf>
    <xf numFmtId="1" fontId="27" fillId="4" borderId="0" xfId="0" applyNumberFormat="1" applyFont="1" applyFill="1" applyAlignment="1">
      <alignment horizontal="center" vertical="center"/>
    </xf>
    <xf numFmtId="49" fontId="27" fillId="0" borderId="0" xfId="0" applyNumberFormat="1" applyFont="1" applyAlignment="1">
      <alignment vertical="center"/>
    </xf>
    <xf numFmtId="49" fontId="0" fillId="0" borderId="0" xfId="0" applyNumberFormat="1" applyFont="1" applyAlignment="1">
      <alignment vertical="center"/>
    </xf>
    <xf numFmtId="49" fontId="29" fillId="0" borderId="0" xfId="0" applyNumberFormat="1" applyFont="1" applyAlignment="1">
      <alignment horizontal="center" vertical="center"/>
    </xf>
    <xf numFmtId="49" fontId="27" fillId="4" borderId="0" xfId="0" applyNumberFormat="1" applyFont="1" applyFill="1" applyAlignment="1">
      <alignment vertical="center"/>
    </xf>
    <xf numFmtId="49" fontId="29" fillId="4" borderId="0" xfId="0" applyNumberFormat="1" applyFont="1" applyFill="1" applyAlignment="1">
      <alignment vertical="center"/>
    </xf>
    <xf numFmtId="49" fontId="0" fillId="0" borderId="0" xfId="0" applyNumberFormat="1" applyAlignment="1">
      <alignment vertical="center"/>
    </xf>
    <xf numFmtId="49" fontId="35" fillId="4" borderId="0" xfId="0" applyNumberFormat="1" applyFont="1" applyFill="1" applyAlignment="1">
      <alignment vertical="center"/>
    </xf>
    <xf numFmtId="49" fontId="36" fillId="4" borderId="0" xfId="0" applyNumberFormat="1" applyFont="1" applyFill="1" applyAlignment="1">
      <alignment vertical="center"/>
    </xf>
    <xf numFmtId="0" fontId="0" fillId="4" borderId="0" xfId="0" applyFill="1" applyAlignment="1">
      <alignment vertical="center"/>
    </xf>
    <xf numFmtId="0" fontId="0" fillId="0" borderId="0" xfId="0" applyAlignment="1">
      <alignment vertical="center"/>
    </xf>
    <xf numFmtId="0" fontId="12" fillId="2" borderId="8" xfId="0" applyFont="1" applyFill="1" applyBorder="1" applyAlignment="1">
      <alignment vertical="center"/>
    </xf>
    <xf numFmtId="0" fontId="12" fillId="2" borderId="9" xfId="0" applyFont="1" applyFill="1" applyBorder="1" applyAlignment="1">
      <alignment vertical="center"/>
    </xf>
    <xf numFmtId="0" fontId="12" fillId="2" borderId="10" xfId="0" applyFont="1" applyFill="1" applyBorder="1" applyAlignment="1">
      <alignment vertical="center"/>
    </xf>
    <xf numFmtId="49" fontId="14" fillId="2" borderId="9" xfId="0" applyNumberFormat="1" applyFont="1" applyFill="1" applyBorder="1" applyAlignment="1">
      <alignment horizontal="center" vertical="center"/>
    </xf>
    <xf numFmtId="49" fontId="14" fillId="2" borderId="9" xfId="0" applyNumberFormat="1" applyFont="1" applyFill="1" applyBorder="1" applyAlignment="1">
      <alignment vertical="center"/>
    </xf>
    <xf numFmtId="49" fontId="14" fillId="2" borderId="11" xfId="0" applyNumberFormat="1" applyFont="1" applyFill="1" applyBorder="1" applyAlignment="1">
      <alignment vertical="center"/>
    </xf>
    <xf numFmtId="49" fontId="13" fillId="2" borderId="9" xfId="0" applyNumberFormat="1" applyFont="1" applyFill="1" applyBorder="1" applyAlignment="1">
      <alignment vertical="center"/>
    </xf>
    <xf numFmtId="49" fontId="13" fillId="2" borderId="11" xfId="0" applyNumberFormat="1" applyFont="1" applyFill="1" applyBorder="1" applyAlignment="1">
      <alignment vertical="center"/>
    </xf>
    <xf numFmtId="49" fontId="12" fillId="2" borderId="9" xfId="0" applyNumberFormat="1" applyFont="1" applyFill="1" applyBorder="1" applyAlignment="1">
      <alignment horizontal="left" vertical="center"/>
    </xf>
    <xf numFmtId="49" fontId="12" fillId="0" borderId="9" xfId="0" applyNumberFormat="1" applyFont="1" applyBorder="1" applyAlignment="1">
      <alignment horizontal="left" vertical="center"/>
    </xf>
    <xf numFmtId="49" fontId="13" fillId="4" borderId="11" xfId="0" applyNumberFormat="1" applyFont="1" applyFill="1" applyBorder="1" applyAlignment="1">
      <alignment vertical="center"/>
    </xf>
    <xf numFmtId="0" fontId="21" fillId="0" borderId="0" xfId="0" applyFont="1" applyAlignment="1">
      <alignment vertical="center"/>
    </xf>
    <xf numFmtId="49" fontId="21" fillId="0" borderId="12" xfId="0" applyNumberFormat="1" applyFont="1" applyBorder="1" applyAlignment="1">
      <alignment vertical="center"/>
    </xf>
    <xf numFmtId="49" fontId="21" fillId="0" borderId="0" xfId="0" applyNumberFormat="1" applyFont="1" applyAlignment="1">
      <alignment vertical="center"/>
    </xf>
    <xf numFmtId="49" fontId="21" fillId="0" borderId="6" xfId="0" applyNumberFormat="1" applyFont="1" applyBorder="1" applyAlignment="1">
      <alignment horizontal="right" vertical="center"/>
    </xf>
    <xf numFmtId="49" fontId="21" fillId="0" borderId="0" xfId="0" applyNumberFormat="1" applyFont="1" applyAlignment="1">
      <alignment horizontal="center" vertical="center"/>
    </xf>
    <xf numFmtId="0" fontId="21" fillId="4" borderId="0" xfId="0" applyFont="1" applyFill="1" applyAlignment="1">
      <alignment vertical="center"/>
    </xf>
    <xf numFmtId="49" fontId="21" fillId="4" borderId="0" xfId="0" applyNumberFormat="1" applyFont="1" applyFill="1" applyAlignment="1">
      <alignment vertical="center"/>
    </xf>
    <xf numFmtId="49" fontId="37" fillId="4" borderId="6" xfId="0" applyNumberFormat="1" applyFont="1" applyFill="1" applyBorder="1" applyAlignment="1">
      <alignment vertical="center"/>
    </xf>
    <xf numFmtId="49" fontId="37" fillId="0" borderId="0" xfId="0" applyNumberFormat="1" applyFont="1" applyAlignment="1">
      <alignment vertical="center"/>
    </xf>
    <xf numFmtId="49" fontId="24" fillId="0" borderId="0" xfId="0" applyNumberFormat="1" applyFont="1" applyAlignment="1">
      <alignment vertical="center"/>
    </xf>
    <xf numFmtId="49" fontId="24" fillId="0" borderId="6" xfId="0" applyNumberFormat="1" applyFont="1" applyBorder="1" applyAlignment="1">
      <alignment vertical="center"/>
    </xf>
    <xf numFmtId="49" fontId="12" fillId="2" borderId="13" xfId="0" applyNumberFormat="1" applyFont="1" applyFill="1" applyBorder="1" applyAlignment="1">
      <alignment vertical="center"/>
    </xf>
    <xf numFmtId="49" fontId="12" fillId="2" borderId="14" xfId="0" applyNumberFormat="1" applyFont="1" applyFill="1" applyBorder="1" applyAlignment="1">
      <alignment vertical="center"/>
    </xf>
    <xf numFmtId="49" fontId="24" fillId="2" borderId="6" xfId="0" applyNumberFormat="1" applyFont="1" applyFill="1" applyBorder="1" applyAlignment="1">
      <alignment vertical="center"/>
    </xf>
    <xf numFmtId="49" fontId="21" fillId="0" borderId="2" xfId="0" applyNumberFormat="1" applyFont="1" applyBorder="1" applyAlignment="1">
      <alignment vertical="center"/>
    </xf>
    <xf numFmtId="49" fontId="24" fillId="0" borderId="2" xfId="0" applyNumberFormat="1" applyFont="1" applyBorder="1" applyAlignment="1">
      <alignment vertical="center"/>
    </xf>
    <xf numFmtId="49" fontId="24" fillId="0" borderId="4" xfId="0" applyNumberFormat="1" applyFont="1" applyBorder="1" applyAlignment="1">
      <alignment vertical="center"/>
    </xf>
    <xf numFmtId="49" fontId="21" fillId="0" borderId="15" xfId="0" applyNumberFormat="1" applyFont="1" applyBorder="1" applyAlignment="1">
      <alignment vertical="center"/>
    </xf>
    <xf numFmtId="49" fontId="21" fillId="0" borderId="4" xfId="0" applyNumberFormat="1" applyFont="1" applyBorder="1" applyAlignment="1">
      <alignment horizontal="right" vertical="center"/>
    </xf>
    <xf numFmtId="0" fontId="21" fillId="2" borderId="12" xfId="0" applyFont="1" applyFill="1" applyBorder="1" applyAlignment="1">
      <alignment vertical="center"/>
    </xf>
    <xf numFmtId="49" fontId="21" fillId="2" borderId="0" xfId="0" applyNumberFormat="1" applyFont="1" applyFill="1" applyAlignment="1">
      <alignment horizontal="right" vertical="center"/>
    </xf>
    <xf numFmtId="49" fontId="21" fillId="2" borderId="6" xfId="0" applyNumberFormat="1" applyFont="1" applyFill="1" applyBorder="1" applyAlignment="1">
      <alignment horizontal="right" vertical="center"/>
    </xf>
    <xf numFmtId="0" fontId="12" fillId="2" borderId="15" xfId="0" applyFont="1" applyFill="1" applyBorder="1" applyAlignment="1">
      <alignment vertical="center"/>
    </xf>
    <xf numFmtId="0" fontId="12" fillId="2" borderId="2" xfId="0" applyFont="1" applyFill="1" applyBorder="1" applyAlignment="1">
      <alignment vertical="center"/>
    </xf>
    <xf numFmtId="0" fontId="12" fillId="2" borderId="16" xfId="0" applyFont="1" applyFill="1" applyBorder="1" applyAlignment="1">
      <alignment vertical="center"/>
    </xf>
    <xf numFmtId="0" fontId="21" fillId="0" borderId="6" xfId="0" applyFont="1" applyBorder="1" applyAlignment="1">
      <alignment horizontal="right" vertical="center"/>
    </xf>
    <xf numFmtId="0" fontId="21" fillId="0" borderId="4" xfId="0" applyFont="1" applyBorder="1" applyAlignment="1">
      <alignment horizontal="right" vertical="center"/>
    </xf>
    <xf numFmtId="49" fontId="21" fillId="0" borderId="2" xfId="0" applyNumberFormat="1" applyFont="1" applyBorder="1" applyAlignment="1">
      <alignment horizontal="center" vertical="center"/>
    </xf>
    <xf numFmtId="0" fontId="21" fillId="4" borderId="2" xfId="0" applyFont="1" applyFill="1" applyBorder="1" applyAlignment="1">
      <alignment vertical="center"/>
    </xf>
    <xf numFmtId="49" fontId="21" fillId="4" borderId="2" xfId="0" applyNumberFormat="1" applyFont="1" applyFill="1" applyBorder="1" applyAlignment="1">
      <alignment vertical="center"/>
    </xf>
    <xf numFmtId="49" fontId="37" fillId="4" borderId="4" xfId="0" applyNumberFormat="1" applyFont="1" applyFill="1" applyBorder="1" applyAlignment="1">
      <alignment vertical="center"/>
    </xf>
    <xf numFmtId="49" fontId="37" fillId="0" borderId="2" xfId="0" applyNumberFormat="1" applyFont="1" applyBorder="1" applyAlignment="1">
      <alignment vertical="center"/>
    </xf>
    <xf numFmtId="0" fontId="38" fillId="6" borderId="4" xfId="0" applyFont="1" applyFill="1" applyBorder="1" applyAlignment="1">
      <alignment vertical="center"/>
    </xf>
    <xf numFmtId="0" fontId="24" fillId="0" borderId="0" xfId="0" applyFont="1"/>
    <xf numFmtId="49" fontId="4" fillId="0" borderId="0" xfId="0" applyNumberFormat="1" applyFont="1" applyAlignment="1">
      <alignment vertical="top"/>
    </xf>
    <xf numFmtId="49" fontId="5" fillId="0" borderId="0" xfId="0" applyNumberFormat="1" applyFont="1" applyAlignment="1">
      <alignment vertical="top"/>
    </xf>
    <xf numFmtId="49" fontId="6" fillId="0" borderId="0" xfId="0" applyNumberFormat="1" applyFont="1" applyAlignment="1">
      <alignment horizontal="left"/>
    </xf>
    <xf numFmtId="49" fontId="7" fillId="0" borderId="0" xfId="0" applyNumberFormat="1" applyFont="1" applyAlignment="1">
      <alignment horizontal="left"/>
    </xf>
    <xf numFmtId="49" fontId="10" fillId="0" borderId="0" xfId="0" applyNumberFormat="1" applyFont="1"/>
    <xf numFmtId="49" fontId="11" fillId="0" borderId="0" xfId="0" applyNumberFormat="1" applyFont="1"/>
    <xf numFmtId="49" fontId="12" fillId="2" borderId="0" xfId="0" applyNumberFormat="1" applyFont="1" applyFill="1" applyAlignment="1">
      <alignment vertical="center"/>
    </xf>
    <xf numFmtId="49" fontId="14" fillId="2" borderId="0" xfId="0" applyNumberFormat="1" applyFont="1" applyFill="1" applyAlignment="1">
      <alignment horizontal="right" vertical="center"/>
    </xf>
    <xf numFmtId="14" fontId="42" fillId="0" borderId="1" xfId="0" applyNumberFormat="1" applyFont="1" applyBorder="1" applyAlignment="1">
      <alignment vertical="center"/>
    </xf>
    <xf numFmtId="49" fontId="42" fillId="0" borderId="1" xfId="0" applyNumberFormat="1" applyFont="1" applyBorder="1" applyAlignment="1">
      <alignment vertical="center"/>
    </xf>
    <xf numFmtId="49" fontId="0" fillId="0" borderId="1" xfId="0" applyNumberFormat="1" applyFont="1" applyBorder="1" applyAlignment="1">
      <alignment vertical="center"/>
    </xf>
    <xf numFmtId="0" fontId="18" fillId="0" borderId="1" xfId="0" applyFont="1" applyBorder="1" applyAlignment="1">
      <alignment horizontal="left" vertical="center"/>
    </xf>
    <xf numFmtId="49" fontId="43" fillId="0" borderId="1" xfId="0" applyNumberFormat="1" applyFont="1" applyBorder="1" applyAlignment="1">
      <alignment vertical="center"/>
    </xf>
    <xf numFmtId="49" fontId="44" fillId="0" borderId="1" xfId="0" applyNumberFormat="1" applyFont="1" applyBorder="1" applyAlignment="1">
      <alignment vertical="center"/>
    </xf>
    <xf numFmtId="49" fontId="45" fillId="0" borderId="1" xfId="0" applyNumberFormat="1" applyFont="1" applyBorder="1" applyAlignment="1">
      <alignment horizontal="right" vertical="center"/>
    </xf>
    <xf numFmtId="49" fontId="22" fillId="2" borderId="0" xfId="0" applyNumberFormat="1" applyFont="1" applyFill="1" applyAlignment="1">
      <alignment horizontal="center" vertical="center"/>
    </xf>
    <xf numFmtId="49" fontId="22" fillId="2" borderId="0" xfId="0" applyNumberFormat="1" applyFont="1" applyFill="1" applyAlignment="1">
      <alignment horizontal="left" vertical="center"/>
    </xf>
    <xf numFmtId="49" fontId="23" fillId="2" borderId="0" xfId="0" applyNumberFormat="1" applyFont="1" applyFill="1" applyAlignment="1">
      <alignment horizontal="center" vertical="center"/>
    </xf>
    <xf numFmtId="49" fontId="24" fillId="2" borderId="0" xfId="0" applyNumberFormat="1" applyFont="1" applyFill="1" applyAlignment="1">
      <alignment vertical="center"/>
    </xf>
    <xf numFmtId="49" fontId="15" fillId="2" borderId="0" xfId="0" applyNumberFormat="1" applyFont="1" applyFill="1" applyAlignment="1">
      <alignment horizontal="right" vertical="center"/>
    </xf>
    <xf numFmtId="49" fontId="15" fillId="0" borderId="0" xfId="0" applyNumberFormat="1" applyFont="1" applyAlignment="1">
      <alignment horizontal="center" vertical="center"/>
    </xf>
    <xf numFmtId="0" fontId="15" fillId="0" borderId="0" xfId="0" applyFont="1" applyAlignment="1">
      <alignment horizontal="center" vertical="center"/>
    </xf>
    <xf numFmtId="49" fontId="15" fillId="0" borderId="0" xfId="0" applyNumberFormat="1" applyFont="1" applyAlignment="1">
      <alignment horizontal="left" vertical="center"/>
    </xf>
    <xf numFmtId="49" fontId="25" fillId="0" borderId="0" xfId="0" applyNumberFormat="1" applyFont="1" applyAlignment="1">
      <alignment horizontal="center" vertical="center"/>
    </xf>
    <xf numFmtId="49" fontId="25" fillId="0" borderId="0" xfId="0" applyNumberFormat="1" applyFont="1" applyAlignment="1">
      <alignment vertical="center"/>
    </xf>
    <xf numFmtId="49" fontId="26" fillId="2" borderId="0" xfId="0" applyNumberFormat="1" applyFont="1" applyFill="1" applyAlignment="1">
      <alignment horizontal="center" vertical="center"/>
    </xf>
    <xf numFmtId="0" fontId="32" fillId="0" borderId="2" xfId="0" applyFont="1" applyBorder="1" applyAlignment="1">
      <alignment horizontal="center" vertical="center"/>
    </xf>
    <xf numFmtId="0" fontId="32" fillId="0" borderId="0" xfId="0" applyFont="1" applyAlignment="1">
      <alignment vertical="center"/>
    </xf>
    <xf numFmtId="0" fontId="27" fillId="4" borderId="0" xfId="0" applyFont="1" applyFill="1" applyAlignment="1">
      <alignment vertical="center"/>
    </xf>
    <xf numFmtId="49" fontId="27" fillId="2" borderId="0" xfId="0" applyNumberFormat="1" applyFont="1" applyFill="1" applyAlignment="1">
      <alignment horizontal="center" vertical="center"/>
    </xf>
    <xf numFmtId="0" fontId="46" fillId="0" borderId="0" xfId="0" applyFont="1" applyAlignment="1">
      <alignment vertical="center"/>
    </xf>
    <xf numFmtId="0" fontId="33" fillId="5" borderId="17" xfId="0" applyFont="1" applyFill="1" applyBorder="1" applyAlignment="1">
      <alignment horizontal="right" vertical="center"/>
    </xf>
    <xf numFmtId="0" fontId="32" fillId="0" borderId="2" xfId="0" applyFont="1" applyBorder="1" applyAlignment="1">
      <alignment vertical="center"/>
    </xf>
    <xf numFmtId="0" fontId="32" fillId="0" borderId="4" xfId="0" applyFont="1" applyBorder="1" applyAlignment="1">
      <alignment horizontal="center" vertical="center"/>
    </xf>
    <xf numFmtId="0" fontId="32" fillId="0" borderId="6" xfId="0" applyFont="1" applyBorder="1" applyAlignment="1">
      <alignment horizontal="left" vertical="center"/>
    </xf>
    <xf numFmtId="0" fontId="32" fillId="0" borderId="0" xfId="0" applyFont="1" applyAlignment="1">
      <alignment horizontal="center" vertical="center"/>
    </xf>
    <xf numFmtId="49" fontId="32" fillId="0" borderId="2" xfId="0" applyNumberFormat="1" applyFont="1" applyBorder="1" applyAlignment="1">
      <alignment vertical="center"/>
    </xf>
    <xf numFmtId="49" fontId="32" fillId="0" borderId="0" xfId="0" applyNumberFormat="1" applyFont="1" applyAlignment="1">
      <alignment vertical="center"/>
    </xf>
    <xf numFmtId="0" fontId="32" fillId="0" borderId="6" xfId="0" applyFont="1" applyBorder="1" applyAlignment="1">
      <alignment vertical="center"/>
    </xf>
    <xf numFmtId="49" fontId="32" fillId="0" borderId="6" xfId="0" applyNumberFormat="1" applyFont="1" applyBorder="1" applyAlignment="1">
      <alignment vertical="center"/>
    </xf>
    <xf numFmtId="0" fontId="32" fillId="0" borderId="4" xfId="0" applyFont="1" applyBorder="1" applyAlignment="1">
      <alignment vertical="center"/>
    </xf>
    <xf numFmtId="0" fontId="40" fillId="0" borderId="4" xfId="0" applyFont="1" applyBorder="1" applyAlignment="1">
      <alignment horizontal="center" vertical="center"/>
    </xf>
    <xf numFmtId="0" fontId="40" fillId="0" borderId="0" xfId="0" applyFont="1" applyAlignment="1">
      <alignment vertical="center"/>
    </xf>
    <xf numFmtId="0" fontId="40" fillId="0" borderId="2" xfId="0" applyFont="1" applyBorder="1" applyAlignment="1">
      <alignment horizontal="center" vertical="center"/>
    </xf>
    <xf numFmtId="49" fontId="32" fillId="0" borderId="4" xfId="0" applyNumberFormat="1" applyFont="1" applyBorder="1" applyAlignment="1">
      <alignment vertical="center"/>
    </xf>
    <xf numFmtId="0" fontId="47" fillId="0" borderId="0" xfId="0" applyFont="1" applyAlignment="1">
      <alignment vertical="center"/>
    </xf>
    <xf numFmtId="49" fontId="27" fillId="0" borderId="0" xfId="0" applyNumberFormat="1" applyFont="1" applyAlignment="1">
      <alignment horizontal="center" vertical="center"/>
    </xf>
    <xf numFmtId="49" fontId="26" fillId="0" borderId="0" xfId="0" applyNumberFormat="1" applyFont="1" applyAlignment="1">
      <alignment horizontal="center" vertical="center"/>
    </xf>
    <xf numFmtId="0" fontId="21" fillId="0" borderId="0" xfId="0" applyFont="1" applyAlignment="1">
      <alignment horizontal="right" vertical="center"/>
    </xf>
    <xf numFmtId="49" fontId="11" fillId="4" borderId="0" xfId="0" applyNumberFormat="1" applyFont="1" applyFill="1" applyAlignment="1">
      <alignment vertical="center"/>
    </xf>
    <xf numFmtId="49" fontId="48" fillId="4" borderId="0" xfId="0" applyNumberFormat="1" applyFont="1" applyFill="1" applyAlignment="1">
      <alignment horizontal="center" vertical="center"/>
    </xf>
    <xf numFmtId="49" fontId="35" fillId="0" borderId="0" xfId="0" applyNumberFormat="1" applyFont="1" applyAlignment="1">
      <alignment vertical="center"/>
    </xf>
    <xf numFmtId="49" fontId="36" fillId="0" borderId="0" xfId="0" applyNumberFormat="1" applyFont="1" applyAlignment="1">
      <alignment horizontal="center" vertical="center"/>
    </xf>
    <xf numFmtId="49" fontId="14" fillId="2" borderId="9" xfId="0" applyNumberFormat="1" applyFont="1" applyFill="1" applyBorder="1" applyAlignment="1">
      <alignment horizontal="centerContinuous" vertical="center"/>
    </xf>
    <xf numFmtId="49" fontId="14" fillId="2" borderId="11" xfId="0" applyNumberFormat="1" applyFont="1" applyFill="1" applyBorder="1" applyAlignment="1">
      <alignment horizontal="centerContinuous" vertical="center"/>
    </xf>
    <xf numFmtId="49" fontId="21" fillId="4" borderId="0" xfId="0" applyNumberFormat="1" applyFont="1" applyFill="1" applyAlignment="1">
      <alignment horizontal="center" vertical="center"/>
    </xf>
    <xf numFmtId="49" fontId="21" fillId="4" borderId="6" xfId="0" applyNumberFormat="1" applyFont="1" applyFill="1" applyBorder="1" applyAlignment="1">
      <alignment vertical="center"/>
    </xf>
    <xf numFmtId="49" fontId="37" fillId="0" borderId="0" xfId="0" applyNumberFormat="1" applyFont="1" applyAlignment="1">
      <alignment horizontal="center" vertical="center"/>
    </xf>
    <xf numFmtId="0" fontId="21" fillId="0" borderId="2" xfId="0" applyFont="1" applyBorder="1" applyAlignment="1">
      <alignment vertical="center"/>
    </xf>
    <xf numFmtId="49" fontId="21" fillId="4" borderId="2" xfId="0" applyNumberFormat="1" applyFont="1" applyFill="1" applyBorder="1" applyAlignment="1">
      <alignment horizontal="center" vertical="center"/>
    </xf>
    <xf numFmtId="49" fontId="21" fillId="4" borderId="4" xfId="0" applyNumberFormat="1" applyFont="1" applyFill="1" applyBorder="1" applyAlignment="1">
      <alignment vertical="center"/>
    </xf>
    <xf numFmtId="49" fontId="37" fillId="0" borderId="2" xfId="0" applyNumberFormat="1" applyFont="1" applyBorder="1" applyAlignment="1">
      <alignment horizontal="center" vertical="center"/>
    </xf>
    <xf numFmtId="0" fontId="33" fillId="5" borderId="4" xfId="0" applyFont="1" applyFill="1" applyBorder="1" applyAlignment="1">
      <alignment horizontal="right" vertical="center"/>
    </xf>
    <xf numFmtId="0" fontId="15" fillId="0" borderId="0" xfId="0" applyFont="1" applyAlignment="1">
      <alignment horizontal="left" vertical="center"/>
    </xf>
    <xf numFmtId="0" fontId="25" fillId="0" borderId="0" xfId="0" applyFont="1" applyAlignment="1">
      <alignment horizontal="center" vertical="center"/>
    </xf>
    <xf numFmtId="0" fontId="29" fillId="0" borderId="0" xfId="0" applyFont="1" applyBorder="1" applyAlignment="1">
      <alignment vertical="center"/>
    </xf>
    <xf numFmtId="0" fontId="27" fillId="0" borderId="0" xfId="0" applyFont="1" applyBorder="1" applyAlignment="1">
      <alignment horizontal="left" vertical="center"/>
    </xf>
    <xf numFmtId="0" fontId="27" fillId="0" borderId="0" xfId="0" applyFont="1" applyBorder="1" applyAlignment="1">
      <alignment vertical="center"/>
    </xf>
    <xf numFmtId="0" fontId="29" fillId="0" borderId="0" xfId="0" applyFont="1" applyBorder="1" applyAlignment="1">
      <alignment horizontal="left" vertical="center"/>
    </xf>
    <xf numFmtId="0" fontId="30" fillId="0" borderId="0" xfId="0" applyFont="1" applyBorder="1" applyAlignment="1">
      <alignment horizontal="right" vertical="center"/>
    </xf>
    <xf numFmtId="0" fontId="31" fillId="0" borderId="0" xfId="0" applyFont="1" applyBorder="1" applyAlignment="1">
      <alignment horizontal="center" vertical="center"/>
    </xf>
    <xf numFmtId="0" fontId="32" fillId="0" borderId="0" xfId="0" applyFont="1" applyBorder="1" applyAlignment="1">
      <alignment horizontal="left" vertical="center"/>
    </xf>
    <xf numFmtId="14" fontId="7" fillId="0" borderId="1" xfId="0" applyNumberFormat="1" applyFont="1" applyBorder="1" applyAlignment="1">
      <alignment vertical="center"/>
    </xf>
    <xf numFmtId="49" fontId="7" fillId="0" borderId="1" xfId="0" applyNumberFormat="1" applyFont="1" applyBorder="1" applyAlignment="1">
      <alignment vertical="center"/>
    </xf>
    <xf numFmtId="49" fontId="49" fillId="0" borderId="1" xfId="0" applyNumberFormat="1" applyFont="1" applyBorder="1" applyAlignment="1">
      <alignment vertical="center"/>
    </xf>
    <xf numFmtId="49" fontId="47" fillId="0" borderId="1" xfId="0" applyNumberFormat="1" applyFont="1" applyBorder="1" applyAlignment="1">
      <alignment horizontal="right" vertical="center"/>
    </xf>
    <xf numFmtId="49" fontId="24" fillId="2" borderId="0" xfId="0" applyNumberFormat="1" applyFont="1" applyFill="1" applyAlignment="1">
      <alignment horizontal="center" vertical="center"/>
    </xf>
    <xf numFmtId="49" fontId="21" fillId="2" borderId="0" xfId="0" applyNumberFormat="1" applyFont="1" applyFill="1" applyAlignment="1">
      <alignment horizontal="center" vertical="center"/>
    </xf>
    <xf numFmtId="49" fontId="22" fillId="0" borderId="0" xfId="0" applyNumberFormat="1" applyFont="1" applyAlignment="1">
      <alignment horizontal="center" vertical="center"/>
    </xf>
    <xf numFmtId="49" fontId="22" fillId="0" borderId="0" xfId="0" applyNumberFormat="1" applyFont="1" applyAlignment="1">
      <alignment horizontal="left" vertical="center"/>
    </xf>
    <xf numFmtId="49" fontId="22" fillId="0" borderId="0" xfId="0" applyNumberFormat="1" applyFont="1" applyAlignment="1">
      <alignment vertical="center"/>
    </xf>
    <xf numFmtId="49" fontId="23" fillId="0" borderId="0" xfId="0" applyNumberFormat="1" applyFont="1" applyAlignment="1">
      <alignment horizontal="center" vertical="center"/>
    </xf>
    <xf numFmtId="49" fontId="32" fillId="0" borderId="0" xfId="0" applyNumberFormat="1" applyFont="1" applyBorder="1" applyAlignment="1">
      <alignment vertical="center"/>
    </xf>
    <xf numFmtId="49" fontId="27" fillId="4" borderId="0" xfId="0" applyNumberFormat="1" applyFont="1" applyFill="1" applyBorder="1" applyAlignment="1">
      <alignment vertical="center"/>
    </xf>
    <xf numFmtId="14" fontId="43" fillId="0" borderId="1" xfId="0" applyNumberFormat="1" applyFont="1" applyBorder="1" applyAlignment="1">
      <alignment vertical="center"/>
    </xf>
    <xf numFmtId="49" fontId="18" fillId="0" borderId="1" xfId="0" applyNumberFormat="1" applyFont="1" applyBorder="1" applyAlignment="1">
      <alignment horizontal="right" vertical="center"/>
    </xf>
    <xf numFmtId="49" fontId="29" fillId="4" borderId="0" xfId="0" applyNumberFormat="1" applyFont="1" applyFill="1" applyBorder="1" applyAlignment="1">
      <alignment vertical="center"/>
    </xf>
    <xf numFmtId="0" fontId="11" fillId="4" borderId="0" xfId="0" applyFont="1" applyFill="1" applyBorder="1" applyAlignment="1">
      <alignment vertical="center"/>
    </xf>
    <xf numFmtId="0" fontId="11" fillId="0" borderId="0" xfId="0" applyFont="1" applyBorder="1" applyAlignment="1">
      <alignment vertical="center"/>
    </xf>
    <xf numFmtId="0" fontId="33" fillId="5" borderId="0" xfId="0" applyFont="1" applyFill="1" applyBorder="1" applyAlignment="1">
      <alignment horizontal="right" vertical="center"/>
    </xf>
    <xf numFmtId="0" fontId="32" fillId="0" borderId="0" xfId="0" applyFont="1" applyBorder="1" applyAlignment="1">
      <alignment vertical="center"/>
    </xf>
    <xf numFmtId="49" fontId="41" fillId="0" borderId="0" xfId="0" applyNumberFormat="1" applyFont="1" applyAlignment="1"/>
    <xf numFmtId="49" fontId="22" fillId="2" borderId="0" xfId="0" applyNumberFormat="1" applyFont="1" applyFill="1" applyAlignment="1">
      <alignment horizontal="right" vertical="center"/>
    </xf>
    <xf numFmtId="49" fontId="23" fillId="2" borderId="0" xfId="0" applyNumberFormat="1" applyFont="1" applyFill="1" applyAlignment="1">
      <alignment vertical="center"/>
    </xf>
    <xf numFmtId="0" fontId="6" fillId="0" borderId="0" xfId="0" applyFont="1" applyAlignment="1">
      <alignment vertical="center"/>
    </xf>
    <xf numFmtId="0" fontId="21" fillId="2" borderId="0" xfId="0" applyFont="1" applyFill="1" applyAlignment="1">
      <alignment horizontal="center" vertical="center"/>
    </xf>
    <xf numFmtId="0" fontId="21" fillId="2" borderId="0" xfId="0" applyFont="1" applyFill="1" applyAlignment="1">
      <alignment horizontal="left" vertical="center"/>
    </xf>
    <xf numFmtId="0" fontId="24" fillId="2" borderId="0" xfId="0" applyFont="1" applyFill="1" applyAlignment="1">
      <alignment horizontal="center" vertical="center"/>
    </xf>
    <xf numFmtId="49" fontId="50" fillId="0" borderId="0" xfId="0" applyNumberFormat="1" applyFont="1" applyAlignment="1">
      <alignment horizontal="right" vertical="center"/>
    </xf>
    <xf numFmtId="0" fontId="27" fillId="7" borderId="0" xfId="0" applyFont="1" applyFill="1" applyAlignment="1">
      <alignment horizontal="center" vertical="center"/>
    </xf>
    <xf numFmtId="0" fontId="29" fillId="7" borderId="0" xfId="0" applyFont="1" applyFill="1" applyAlignment="1">
      <alignment vertical="center"/>
    </xf>
    <xf numFmtId="0" fontId="32" fillId="7" borderId="0" xfId="0" applyFont="1" applyFill="1" applyBorder="1" applyAlignment="1">
      <alignment horizontal="left" vertical="center"/>
    </xf>
    <xf numFmtId="0" fontId="29" fillId="7" borderId="0" xfId="0" applyFont="1" applyFill="1" applyAlignment="1">
      <alignment horizontal="left" vertical="center"/>
    </xf>
    <xf numFmtId="0" fontId="27" fillId="7" borderId="0" xfId="0" applyFont="1" applyFill="1" applyAlignment="1">
      <alignment vertical="center"/>
    </xf>
    <xf numFmtId="0" fontId="32" fillId="7" borderId="2" xfId="0" applyFont="1" applyFill="1" applyBorder="1" applyAlignment="1">
      <alignment horizontal="left" vertical="center"/>
    </xf>
    <xf numFmtId="0" fontId="30" fillId="7" borderId="2" xfId="0" applyFont="1" applyFill="1" applyBorder="1" applyAlignment="1">
      <alignment horizontal="right" vertical="center"/>
    </xf>
    <xf numFmtId="0" fontId="31" fillId="7" borderId="6" xfId="0" applyFont="1" applyFill="1" applyBorder="1" applyAlignment="1">
      <alignment horizontal="center" vertical="center"/>
    </xf>
    <xf numFmtId="0" fontId="32" fillId="7" borderId="0" xfId="0" applyFont="1" applyFill="1" applyAlignment="1">
      <alignment horizontal="left" vertical="center"/>
    </xf>
    <xf numFmtId="0" fontId="29" fillId="7" borderId="0" xfId="0" applyFont="1" applyFill="1" applyAlignment="1">
      <alignment horizontal="right" vertical="center"/>
    </xf>
    <xf numFmtId="0" fontId="24" fillId="7" borderId="0" xfId="0" applyFont="1" applyFill="1" applyAlignment="1">
      <alignment horizontal="right" vertical="center"/>
    </xf>
    <xf numFmtId="0" fontId="33" fillId="8" borderId="6" xfId="0" applyFont="1" applyFill="1" applyBorder="1" applyAlignment="1">
      <alignment horizontal="right" vertical="center"/>
    </xf>
    <xf numFmtId="0" fontId="29" fillId="7" borderId="2" xfId="0" applyFont="1" applyFill="1" applyBorder="1" applyAlignment="1">
      <alignment horizontal="right" vertical="center"/>
    </xf>
    <xf numFmtId="0" fontId="29" fillId="7" borderId="6" xfId="0" applyFont="1" applyFill="1" applyBorder="1" applyAlignment="1">
      <alignment horizontal="left" vertical="center"/>
    </xf>
    <xf numFmtId="0" fontId="30" fillId="7" borderId="4" xfId="0" applyFont="1" applyFill="1" applyBorder="1" applyAlignment="1">
      <alignment horizontal="right" vertical="center"/>
    </xf>
    <xf numFmtId="49" fontId="35" fillId="7" borderId="0" xfId="0" applyNumberFormat="1" applyFont="1" applyFill="1" applyAlignment="1">
      <alignment vertical="center"/>
    </xf>
    <xf numFmtId="49" fontId="36" fillId="7" borderId="0" xfId="0" applyNumberFormat="1" applyFont="1" applyFill="1" applyAlignment="1">
      <alignment vertical="center"/>
    </xf>
    <xf numFmtId="49" fontId="14" fillId="2" borderId="10" xfId="0" applyNumberFormat="1" applyFont="1" applyFill="1" applyBorder="1" applyAlignment="1">
      <alignment vertical="center"/>
    </xf>
    <xf numFmtId="1" fontId="21" fillId="4" borderId="0" xfId="0" applyNumberFormat="1" applyFont="1" applyFill="1" applyAlignment="1">
      <alignment horizontal="center" vertical="center"/>
    </xf>
    <xf numFmtId="1" fontId="21" fillId="4" borderId="2" xfId="0" applyNumberFormat="1" applyFont="1" applyFill="1" applyBorder="1" applyAlignment="1">
      <alignment horizontal="center" vertical="center"/>
    </xf>
    <xf numFmtId="0" fontId="51" fillId="6" borderId="4" xfId="0" applyFont="1" applyFill="1" applyBorder="1" applyAlignment="1">
      <alignment horizontal="right" vertical="center"/>
    </xf>
    <xf numFmtId="0" fontId="29" fillId="7" borderId="2" xfId="0" applyFont="1" applyFill="1" applyBorder="1" applyAlignment="1">
      <alignment vertical="center"/>
    </xf>
    <xf numFmtId="0" fontId="29" fillId="7" borderId="6" xfId="0" applyFont="1" applyFill="1" applyBorder="1" applyAlignment="1">
      <alignment vertical="center"/>
    </xf>
    <xf numFmtId="49" fontId="29" fillId="7" borderId="4" xfId="0" applyNumberFormat="1" applyFont="1" applyFill="1" applyBorder="1" applyAlignment="1">
      <alignment vertical="center"/>
    </xf>
    <xf numFmtId="49" fontId="27" fillId="7" borderId="0" xfId="0" applyNumberFormat="1" applyFont="1" applyFill="1" applyAlignment="1">
      <alignment vertical="center"/>
    </xf>
    <xf numFmtId="49" fontId="29" fillId="7" borderId="0" xfId="0" applyNumberFormat="1" applyFont="1" applyFill="1" applyAlignment="1">
      <alignment vertical="center"/>
    </xf>
    <xf numFmtId="49" fontId="3" fillId="0" borderId="0" xfId="6" applyNumberFormat="1" applyFont="1" applyAlignment="1">
      <alignment vertical="top"/>
    </xf>
    <xf numFmtId="0" fontId="3" fillId="0" borderId="0" xfId="6" applyFont="1" applyAlignment="1">
      <alignment vertical="top"/>
    </xf>
    <xf numFmtId="0" fontId="4" fillId="0" borderId="0" xfId="6" applyFont="1" applyAlignment="1">
      <alignment vertical="top"/>
    </xf>
    <xf numFmtId="0" fontId="5" fillId="0" borderId="0" xfId="6" applyFont="1" applyAlignment="1">
      <alignment vertical="top"/>
    </xf>
    <xf numFmtId="0" fontId="6" fillId="0" borderId="0" xfId="6" applyFont="1" applyAlignment="1">
      <alignment horizontal="left"/>
    </xf>
    <xf numFmtId="0" fontId="7" fillId="0" borderId="0" xfId="6" applyFont="1" applyAlignment="1">
      <alignment horizontal="left"/>
    </xf>
    <xf numFmtId="49" fontId="8" fillId="0" borderId="0" xfId="6" applyNumberFormat="1" applyFont="1" applyAlignment="1">
      <alignment horizontal="left"/>
    </xf>
    <xf numFmtId="49" fontId="8" fillId="0" borderId="0" xfId="6" applyNumberFormat="1" applyFont="1"/>
    <xf numFmtId="0" fontId="10" fillId="0" borderId="0" xfId="6" applyFont="1"/>
    <xf numFmtId="0" fontId="2" fillId="0" borderId="0" xfId="6" applyFont="1"/>
    <xf numFmtId="0" fontId="12" fillId="2" borderId="0" xfId="6" applyFont="1" applyFill="1" applyAlignment="1">
      <alignment vertical="center"/>
    </xf>
    <xf numFmtId="0" fontId="13" fillId="2" borderId="0" xfId="6" applyFont="1" applyFill="1" applyAlignment="1">
      <alignment vertical="center"/>
    </xf>
    <xf numFmtId="49" fontId="12" fillId="2" borderId="0" xfId="6" applyNumberFormat="1" applyFont="1" applyFill="1" applyAlignment="1">
      <alignment horizontal="left" vertical="center"/>
    </xf>
    <xf numFmtId="49" fontId="13" fillId="2" borderId="0" xfId="6" applyNumberFormat="1" applyFont="1" applyFill="1" applyAlignment="1">
      <alignment vertical="center"/>
    </xf>
    <xf numFmtId="49" fontId="12" fillId="2" borderId="0" xfId="6" applyNumberFormat="1" applyFont="1" applyFill="1" applyAlignment="1">
      <alignment horizontal="right" vertical="center"/>
    </xf>
    <xf numFmtId="0" fontId="14" fillId="2" borderId="0" xfId="6" applyFont="1" applyFill="1" applyAlignment="1">
      <alignment horizontal="right" vertical="center"/>
    </xf>
    <xf numFmtId="0" fontId="15" fillId="0" borderId="0" xfId="6" applyFont="1" applyAlignment="1">
      <alignment vertical="center"/>
    </xf>
    <xf numFmtId="14" fontId="16" fillId="0" borderId="1" xfId="6" applyNumberFormat="1" applyFont="1" applyBorder="1" applyAlignment="1">
      <alignment vertical="center"/>
    </xf>
    <xf numFmtId="0" fontId="16" fillId="0" borderId="1" xfId="6" applyFont="1" applyBorder="1" applyAlignment="1">
      <alignment vertical="center"/>
    </xf>
    <xf numFmtId="49" fontId="16" fillId="0" borderId="1" xfId="6" applyNumberFormat="1" applyFont="1" applyBorder="1" applyAlignment="1">
      <alignment vertical="center"/>
    </xf>
    <xf numFmtId="0" fontId="2" fillId="0" borderId="1" xfId="6" applyFont="1" applyBorder="1" applyAlignment="1">
      <alignment vertical="center"/>
    </xf>
    <xf numFmtId="0" fontId="17" fillId="0" borderId="1" xfId="6" applyFont="1" applyBorder="1" applyAlignment="1">
      <alignment vertical="center"/>
    </xf>
    <xf numFmtId="49" fontId="16" fillId="0" borderId="1" xfId="7" applyNumberFormat="1" applyFont="1" applyBorder="1" applyAlignment="1" applyProtection="1">
      <alignment vertical="center"/>
      <protection locked="0"/>
    </xf>
    <xf numFmtId="49" fontId="17" fillId="0" borderId="1" xfId="6" applyNumberFormat="1" applyFont="1" applyBorder="1" applyAlignment="1">
      <alignment vertical="center"/>
    </xf>
    <xf numFmtId="0" fontId="18" fillId="0" borderId="1" xfId="6" applyFont="1" applyBorder="1" applyAlignment="1">
      <alignment horizontal="right" vertical="center"/>
    </xf>
    <xf numFmtId="49" fontId="18" fillId="0" borderId="1" xfId="6" applyNumberFormat="1" applyFont="1" applyBorder="1" applyAlignment="1">
      <alignment horizontal="right" vertical="center"/>
    </xf>
    <xf numFmtId="0" fontId="16" fillId="0" borderId="0" xfId="6" applyFont="1" applyAlignment="1">
      <alignment vertical="center"/>
    </xf>
    <xf numFmtId="0" fontId="21" fillId="2" borderId="0" xfId="6" applyFont="1" applyFill="1" applyAlignment="1">
      <alignment horizontal="right" vertical="center"/>
    </xf>
    <xf numFmtId="0" fontId="21" fillId="2" borderId="0" xfId="6" applyFont="1" applyFill="1" applyAlignment="1">
      <alignment horizontal="center" vertical="center"/>
    </xf>
    <xf numFmtId="0" fontId="21" fillId="2" borderId="0" xfId="6" applyFont="1" applyFill="1" applyAlignment="1">
      <alignment horizontal="left" vertical="center"/>
    </xf>
    <xf numFmtId="0" fontId="24" fillId="2" borderId="0" xfId="6" applyFont="1" applyFill="1" applyAlignment="1">
      <alignment horizontal="center" vertical="center"/>
    </xf>
    <xf numFmtId="0" fontId="24" fillId="2" borderId="0" xfId="6" applyFont="1" applyFill="1" applyAlignment="1">
      <alignment vertical="center"/>
    </xf>
    <xf numFmtId="0" fontId="15" fillId="2" borderId="0" xfId="6" applyFont="1" applyFill="1" applyAlignment="1">
      <alignment horizontal="right" vertical="center"/>
    </xf>
    <xf numFmtId="0" fontId="15" fillId="0" borderId="0" xfId="6" applyFont="1" applyAlignment="1">
      <alignment horizontal="center" vertical="center"/>
    </xf>
    <xf numFmtId="0" fontId="15" fillId="0" borderId="0" xfId="6" applyFont="1" applyAlignment="1">
      <alignment horizontal="left" vertical="center"/>
    </xf>
    <xf numFmtId="0" fontId="2" fillId="0" borderId="0" xfId="6" applyFont="1" applyAlignment="1">
      <alignment vertical="center"/>
    </xf>
    <xf numFmtId="0" fontId="25" fillId="0" borderId="0" xfId="6" applyFont="1" applyAlignment="1">
      <alignment horizontal="center" vertical="center"/>
    </xf>
    <xf numFmtId="0" fontId="25" fillId="0" borderId="0" xfId="6" applyFont="1" applyAlignment="1">
      <alignment vertical="center"/>
    </xf>
    <xf numFmtId="0" fontId="26" fillId="2" borderId="0" xfId="6" applyFont="1" applyFill="1" applyAlignment="1">
      <alignment horizontal="center" vertical="center"/>
    </xf>
    <xf numFmtId="0" fontId="27" fillId="0" borderId="2" xfId="6" applyFont="1" applyBorder="1" applyAlignment="1">
      <alignment vertical="center"/>
    </xf>
    <xf numFmtId="0" fontId="28" fillId="3" borderId="2" xfId="6" applyFont="1" applyFill="1" applyBorder="1" applyAlignment="1">
      <alignment horizontal="center" vertical="center"/>
    </xf>
    <xf numFmtId="0" fontId="26" fillId="0" borderId="2" xfId="6" applyFont="1" applyBorder="1" applyAlignment="1">
      <alignment vertical="center"/>
    </xf>
    <xf numFmtId="0" fontId="7" fillId="0" borderId="2" xfId="6" applyFont="1" applyBorder="1" applyAlignment="1">
      <alignment vertical="center"/>
    </xf>
    <xf numFmtId="0" fontId="29" fillId="0" borderId="2" xfId="6" applyFont="1" applyBorder="1" applyAlignment="1">
      <alignment horizontal="center" vertical="center"/>
    </xf>
    <xf numFmtId="0" fontId="27" fillId="0" borderId="0" xfId="6" applyFont="1" applyAlignment="1">
      <alignment vertical="center"/>
    </xf>
    <xf numFmtId="0" fontId="29" fillId="0" borderId="0" xfId="6" applyFont="1" applyAlignment="1">
      <alignment vertical="center"/>
    </xf>
    <xf numFmtId="0" fontId="29" fillId="4" borderId="0" xfId="6" applyFont="1" applyFill="1" applyAlignment="1">
      <alignment vertical="center"/>
    </xf>
    <xf numFmtId="0" fontId="2" fillId="4" borderId="0" xfId="6" applyFont="1" applyFill="1" applyAlignment="1">
      <alignment vertical="center"/>
    </xf>
    <xf numFmtId="0" fontId="2" fillId="0" borderId="3" xfId="6" applyFont="1" applyBorder="1" applyAlignment="1">
      <alignment vertical="center"/>
    </xf>
    <xf numFmtId="0" fontId="27" fillId="2" borderId="0" xfId="6" applyFont="1" applyFill="1" applyAlignment="1">
      <alignment horizontal="center" vertical="center"/>
    </xf>
    <xf numFmtId="0" fontId="27" fillId="0" borderId="0" xfId="6" applyFont="1" applyAlignment="1">
      <alignment horizontal="center" vertical="center"/>
    </xf>
    <xf numFmtId="0" fontId="30" fillId="0" borderId="4" xfId="6" applyFont="1" applyBorder="1" applyAlignment="1">
      <alignment horizontal="right" vertical="center"/>
    </xf>
    <xf numFmtId="0" fontId="26" fillId="0" borderId="0" xfId="6" applyFont="1" applyAlignment="1">
      <alignment vertical="center"/>
    </xf>
    <xf numFmtId="0" fontId="2" fillId="0" borderId="5" xfId="6" applyFont="1" applyBorder="1" applyAlignment="1">
      <alignment vertical="center"/>
    </xf>
    <xf numFmtId="0" fontId="31" fillId="0" borderId="6" xfId="6" applyFont="1" applyBorder="1" applyAlignment="1">
      <alignment horizontal="center" vertical="center"/>
    </xf>
    <xf numFmtId="0" fontId="32" fillId="0" borderId="0" xfId="6" applyFont="1" applyAlignment="1">
      <alignment horizontal="left" vertical="center"/>
    </xf>
    <xf numFmtId="0" fontId="29" fillId="0" borderId="0" xfId="6" applyFont="1" applyAlignment="1">
      <alignment horizontal="left" vertical="center"/>
    </xf>
    <xf numFmtId="0" fontId="24" fillId="0" borderId="0" xfId="6" applyFont="1" applyAlignment="1">
      <alignment horizontal="right" vertical="center"/>
    </xf>
    <xf numFmtId="0" fontId="33" fillId="5" borderId="6" xfId="6" applyFont="1" applyFill="1" applyBorder="1" applyAlignment="1">
      <alignment horizontal="right" vertical="center"/>
    </xf>
    <xf numFmtId="0" fontId="32" fillId="0" borderId="2" xfId="6" applyFont="1" applyBorder="1" applyAlignment="1">
      <alignment horizontal="left" vertical="center"/>
    </xf>
    <xf numFmtId="0" fontId="30" fillId="0" borderId="2" xfId="6" applyFont="1" applyBorder="1" applyAlignment="1">
      <alignment horizontal="right" vertical="center"/>
    </xf>
    <xf numFmtId="0" fontId="2" fillId="0" borderId="2" xfId="6" applyFont="1" applyBorder="1" applyAlignment="1">
      <alignment vertical="center"/>
    </xf>
    <xf numFmtId="0" fontId="29" fillId="0" borderId="4" xfId="6" applyFont="1" applyBorder="1" applyAlignment="1">
      <alignment horizontal="center" vertical="center"/>
    </xf>
    <xf numFmtId="0" fontId="29" fillId="0" borderId="6" xfId="6" applyFont="1" applyBorder="1" applyAlignment="1">
      <alignment vertical="center"/>
    </xf>
    <xf numFmtId="0" fontId="27" fillId="0" borderId="0" xfId="6" applyFont="1" applyAlignment="1">
      <alignment horizontal="left" vertical="center"/>
    </xf>
    <xf numFmtId="0" fontId="34" fillId="0" borderId="0" xfId="6" applyFont="1" applyAlignment="1">
      <alignment vertical="center"/>
    </xf>
    <xf numFmtId="0" fontId="30" fillId="0" borderId="0" xfId="6" applyFont="1" applyAlignment="1">
      <alignment horizontal="right" vertical="center"/>
    </xf>
    <xf numFmtId="0" fontId="28" fillId="0" borderId="0" xfId="6" applyFont="1" applyAlignment="1">
      <alignment horizontal="center" vertical="center"/>
    </xf>
    <xf numFmtId="0" fontId="29" fillId="0" borderId="0" xfId="6" applyFont="1" applyAlignment="1">
      <alignment horizontal="center" vertical="center"/>
    </xf>
    <xf numFmtId="0" fontId="2" fillId="0" borderId="7" xfId="6" applyFont="1" applyBorder="1" applyAlignment="1">
      <alignment vertical="center"/>
    </xf>
    <xf numFmtId="0" fontId="29" fillId="0" borderId="6" xfId="6" applyFont="1" applyBorder="1" applyAlignment="1">
      <alignment horizontal="left" vertical="center"/>
    </xf>
    <xf numFmtId="0" fontId="30" fillId="0" borderId="6" xfId="6" applyFont="1" applyBorder="1" applyAlignment="1">
      <alignment horizontal="right" vertical="center"/>
    </xf>
    <xf numFmtId="0" fontId="29" fillId="0" borderId="0" xfId="6" applyFont="1" applyBorder="1" applyAlignment="1">
      <alignment vertical="center"/>
    </xf>
    <xf numFmtId="0" fontId="27" fillId="0" borderId="0" xfId="6" applyFont="1" applyBorder="1" applyAlignment="1">
      <alignment vertical="center"/>
    </xf>
    <xf numFmtId="0" fontId="31" fillId="0" borderId="0" xfId="6" applyFont="1" applyBorder="1" applyAlignment="1">
      <alignment horizontal="center" vertical="center"/>
    </xf>
    <xf numFmtId="0" fontId="32" fillId="0" borderId="0" xfId="6" applyFont="1" applyBorder="1" applyAlignment="1">
      <alignment horizontal="left" vertical="center"/>
    </xf>
    <xf numFmtId="0" fontId="29" fillId="4" borderId="0" xfId="6" applyFont="1" applyFill="1" applyAlignment="1">
      <alignment horizontal="right" vertical="center"/>
    </xf>
    <xf numFmtId="0" fontId="27" fillId="4" borderId="0" xfId="6" applyFont="1" applyFill="1" applyAlignment="1">
      <alignment horizontal="center" vertical="center"/>
    </xf>
    <xf numFmtId="49" fontId="27" fillId="4" borderId="0" xfId="6" applyNumberFormat="1" applyFont="1" applyFill="1" applyAlignment="1">
      <alignment horizontal="center" vertical="center"/>
    </xf>
    <xf numFmtId="1" fontId="27" fillId="4" borderId="0" xfId="6" applyNumberFormat="1" applyFont="1" applyFill="1" applyAlignment="1">
      <alignment horizontal="center" vertical="center"/>
    </xf>
    <xf numFmtId="49" fontId="27" fillId="0" borderId="0" xfId="6" applyNumberFormat="1" applyFont="1" applyAlignment="1">
      <alignment vertical="center"/>
    </xf>
    <xf numFmtId="49" fontId="2" fillId="0" borderId="0" xfId="6" applyNumberFormat="1" applyAlignment="1">
      <alignment vertical="center"/>
    </xf>
    <xf numFmtId="49" fontId="29" fillId="0" borderId="0" xfId="6" applyNumberFormat="1" applyFont="1" applyAlignment="1">
      <alignment horizontal="center" vertical="center"/>
    </xf>
    <xf numFmtId="49" fontId="27" fillId="4" borderId="0" xfId="6" applyNumberFormat="1" applyFont="1" applyFill="1" applyAlignment="1">
      <alignment vertical="center"/>
    </xf>
    <xf numFmtId="49" fontId="29" fillId="4" borderId="0" xfId="6" applyNumberFormat="1" applyFont="1" applyFill="1" applyAlignment="1">
      <alignment vertical="center"/>
    </xf>
    <xf numFmtId="49" fontId="35" fillId="4" borderId="0" xfId="6" applyNumberFormat="1" applyFont="1" applyFill="1" applyAlignment="1">
      <alignment vertical="center"/>
    </xf>
    <xf numFmtId="49" fontId="36" fillId="4" borderId="0" xfId="6" applyNumberFormat="1" applyFont="1" applyFill="1" applyAlignment="1">
      <alignment vertical="center"/>
    </xf>
    <xf numFmtId="0" fontId="2" fillId="4" borderId="0" xfId="6" applyFill="1" applyAlignment="1">
      <alignment vertical="center"/>
    </xf>
    <xf numFmtId="0" fontId="2" fillId="0" borderId="0" xfId="6" applyAlignment="1">
      <alignment vertical="center"/>
    </xf>
    <xf numFmtId="0" fontId="12" fillId="2" borderId="8" xfId="6" applyFont="1" applyFill="1" applyBorder="1" applyAlignment="1">
      <alignment vertical="center"/>
    </xf>
    <xf numFmtId="0" fontId="12" fillId="2" borderId="9" xfId="6" applyFont="1" applyFill="1" applyBorder="1" applyAlignment="1">
      <alignment vertical="center"/>
    </xf>
    <xf numFmtId="0" fontId="12" fillId="2" borderId="10" xfId="6" applyFont="1" applyFill="1" applyBorder="1" applyAlignment="1">
      <alignment vertical="center"/>
    </xf>
    <xf numFmtId="49" fontId="14" fillId="2" borderId="9" xfId="6" applyNumberFormat="1" applyFont="1" applyFill="1" applyBorder="1" applyAlignment="1">
      <alignment horizontal="center" vertical="center"/>
    </xf>
    <xf numFmtId="49" fontId="14" fillId="2" borderId="9" xfId="6" applyNumberFormat="1" applyFont="1" applyFill="1" applyBorder="1" applyAlignment="1">
      <alignment vertical="center"/>
    </xf>
    <xf numFmtId="49" fontId="14" fillId="2" borderId="11" xfId="6" applyNumberFormat="1" applyFont="1" applyFill="1" applyBorder="1" applyAlignment="1">
      <alignment vertical="center"/>
    </xf>
    <xf numFmtId="49" fontId="13" fillId="2" borderId="9" xfId="6" applyNumberFormat="1" applyFont="1" applyFill="1" applyBorder="1" applyAlignment="1">
      <alignment vertical="center"/>
    </xf>
    <xf numFmtId="49" fontId="13" fillId="2" borderId="11" xfId="6" applyNumberFormat="1" applyFont="1" applyFill="1" applyBorder="1" applyAlignment="1">
      <alignment vertical="center"/>
    </xf>
    <xf numFmtId="49" fontId="12" fillId="2" borderId="9" xfId="6" applyNumberFormat="1" applyFont="1" applyFill="1" applyBorder="1" applyAlignment="1">
      <alignment horizontal="left" vertical="center"/>
    </xf>
    <xf numFmtId="49" fontId="12" fillId="0" borderId="9" xfId="6" applyNumberFormat="1" applyFont="1" applyBorder="1" applyAlignment="1">
      <alignment horizontal="left" vertical="center"/>
    </xf>
    <xf numFmtId="49" fontId="13" fillId="4" borderId="11" xfId="6" applyNumberFormat="1" applyFont="1" applyFill="1" applyBorder="1" applyAlignment="1">
      <alignment vertical="center"/>
    </xf>
    <xf numFmtId="0" fontId="21" fillId="0" borderId="0" xfId="6" applyFont="1" applyAlignment="1">
      <alignment vertical="center"/>
    </xf>
    <xf numFmtId="49" fontId="21" fillId="0" borderId="12" xfId="6" applyNumberFormat="1" applyFont="1" applyBorder="1" applyAlignment="1">
      <alignment vertical="center"/>
    </xf>
    <xf numFmtId="49" fontId="21" fillId="0" borderId="0" xfId="6" applyNumberFormat="1" applyFont="1" applyAlignment="1">
      <alignment vertical="center"/>
    </xf>
    <xf numFmtId="49" fontId="21" fillId="0" borderId="6" xfId="6" applyNumberFormat="1" applyFont="1" applyBorder="1" applyAlignment="1">
      <alignment horizontal="right" vertical="center"/>
    </xf>
    <xf numFmtId="49" fontId="21" fillId="0" borderId="0" xfId="6" applyNumberFormat="1" applyFont="1" applyAlignment="1">
      <alignment horizontal="center" vertical="center"/>
    </xf>
    <xf numFmtId="0" fontId="21" fillId="4" borderId="0" xfId="6" applyFont="1" applyFill="1" applyAlignment="1">
      <alignment vertical="center"/>
    </xf>
    <xf numFmtId="49" fontId="21" fillId="4" borderId="0" xfId="6" applyNumberFormat="1" applyFont="1" applyFill="1" applyAlignment="1">
      <alignment vertical="center"/>
    </xf>
    <xf numFmtId="49" fontId="37" fillId="4" borderId="6" xfId="6" applyNumberFormat="1" applyFont="1" applyFill="1" applyBorder="1" applyAlignment="1">
      <alignment vertical="center"/>
    </xf>
    <xf numFmtId="49" fontId="37" fillId="0" borderId="0" xfId="6" applyNumberFormat="1" applyFont="1" applyAlignment="1">
      <alignment vertical="center"/>
    </xf>
    <xf numFmtId="49" fontId="24" fillId="0" borderId="0" xfId="6" applyNumberFormat="1" applyFont="1" applyAlignment="1">
      <alignment vertical="center"/>
    </xf>
    <xf numFmtId="49" fontId="24" fillId="0" borderId="6" xfId="6" applyNumberFormat="1" applyFont="1" applyBorder="1" applyAlignment="1">
      <alignment vertical="center"/>
    </xf>
    <xf numFmtId="49" fontId="12" fillId="2" borderId="13" xfId="6" applyNumberFormat="1" applyFont="1" applyFill="1" applyBorder="1" applyAlignment="1">
      <alignment vertical="center"/>
    </xf>
    <xf numFmtId="49" fontId="12" fillId="2" borderId="14" xfId="6" applyNumberFormat="1" applyFont="1" applyFill="1" applyBorder="1" applyAlignment="1">
      <alignment vertical="center"/>
    </xf>
    <xf numFmtId="49" fontId="24" fillId="2" borderId="6" xfId="6" applyNumberFormat="1" applyFont="1" applyFill="1" applyBorder="1" applyAlignment="1">
      <alignment vertical="center"/>
    </xf>
    <xf numFmtId="49" fontId="21" fillId="0" borderId="2" xfId="6" applyNumberFormat="1" applyFont="1" applyBorder="1" applyAlignment="1">
      <alignment vertical="center"/>
    </xf>
    <xf numFmtId="49" fontId="24" fillId="0" borderId="2" xfId="6" applyNumberFormat="1" applyFont="1" applyBorder="1" applyAlignment="1">
      <alignment vertical="center"/>
    </xf>
    <xf numFmtId="49" fontId="24" fillId="0" borderId="4" xfId="6" applyNumberFormat="1" applyFont="1" applyBorder="1" applyAlignment="1">
      <alignment vertical="center"/>
    </xf>
    <xf numFmtId="49" fontId="21" fillId="0" borderId="15" xfId="6" applyNumberFormat="1" applyFont="1" applyBorder="1" applyAlignment="1">
      <alignment vertical="center"/>
    </xf>
    <xf numFmtId="49" fontId="21" fillId="0" borderId="4" xfId="6" applyNumberFormat="1" applyFont="1" applyBorder="1" applyAlignment="1">
      <alignment horizontal="right" vertical="center"/>
    </xf>
    <xf numFmtId="0" fontId="21" fillId="2" borderId="12" xfId="6" applyFont="1" applyFill="1" applyBorder="1" applyAlignment="1">
      <alignment vertical="center"/>
    </xf>
    <xf numFmtId="49" fontId="21" fillId="2" borderId="0" xfId="6" applyNumberFormat="1" applyFont="1" applyFill="1" applyAlignment="1">
      <alignment horizontal="right" vertical="center"/>
    </xf>
    <xf numFmtId="49" fontId="21" fillId="2" borderId="6" xfId="6" applyNumberFormat="1" applyFont="1" applyFill="1" applyBorder="1" applyAlignment="1">
      <alignment horizontal="right" vertical="center"/>
    </xf>
    <xf numFmtId="0" fontId="12" fillId="2" borderId="15" xfId="6" applyFont="1" applyFill="1" applyBorder="1" applyAlignment="1">
      <alignment vertical="center"/>
    </xf>
    <xf numFmtId="0" fontId="12" fillId="2" borderId="2" xfId="6" applyFont="1" applyFill="1" applyBorder="1" applyAlignment="1">
      <alignment vertical="center"/>
    </xf>
    <xf numFmtId="0" fontId="12" fillId="2" borderId="16" xfId="6" applyFont="1" applyFill="1" applyBorder="1" applyAlignment="1">
      <alignment vertical="center"/>
    </xf>
    <xf numFmtId="0" fontId="21" fillId="0" borderId="6" xfId="6" applyFont="1" applyBorder="1" applyAlignment="1">
      <alignment horizontal="right" vertical="center"/>
    </xf>
    <xf numFmtId="0" fontId="21" fillId="0" borderId="4" xfId="6" applyFont="1" applyBorder="1" applyAlignment="1">
      <alignment horizontal="right" vertical="center"/>
    </xf>
    <xf numFmtId="49" fontId="21" fillId="0" borderId="2" xfId="6" applyNumberFormat="1" applyFont="1" applyBorder="1" applyAlignment="1">
      <alignment horizontal="center" vertical="center"/>
    </xf>
    <xf numFmtId="0" fontId="21" fillId="4" borderId="2" xfId="6" applyFont="1" applyFill="1" applyBorder="1" applyAlignment="1">
      <alignment vertical="center"/>
    </xf>
    <xf numFmtId="49" fontId="21" fillId="4" borderId="2" xfId="6" applyNumberFormat="1" applyFont="1" applyFill="1" applyBorder="1" applyAlignment="1">
      <alignment vertical="center"/>
    </xf>
    <xf numFmtId="49" fontId="37" fillId="4" borderId="4" xfId="6" applyNumberFormat="1" applyFont="1" applyFill="1" applyBorder="1" applyAlignment="1">
      <alignment vertical="center"/>
    </xf>
    <xf numFmtId="49" fontId="37" fillId="0" borderId="2" xfId="6" applyNumberFormat="1" applyFont="1" applyBorder="1" applyAlignment="1">
      <alignment vertical="center"/>
    </xf>
    <xf numFmtId="0" fontId="38" fillId="6" borderId="4" xfId="6" applyFont="1" applyFill="1" applyBorder="1" applyAlignment="1">
      <alignment vertical="center"/>
    </xf>
    <xf numFmtId="0" fontId="2" fillId="0" borderId="0" xfId="6"/>
    <xf numFmtId="0" fontId="24" fillId="0" borderId="0" xfId="6" applyFont="1"/>
    <xf numFmtId="0" fontId="2" fillId="0" borderId="0" xfId="8"/>
    <xf numFmtId="0" fontId="42" fillId="0" borderId="0" xfId="8" applyFont="1"/>
    <xf numFmtId="0" fontId="52" fillId="0" borderId="0" xfId="8" applyFont="1"/>
    <xf numFmtId="49" fontId="41" fillId="0" borderId="0" xfId="8" applyNumberFormat="1" applyFont="1" applyAlignment="1">
      <alignment vertical="top"/>
    </xf>
    <xf numFmtId="49" fontId="53" fillId="0" borderId="0" xfId="8" applyNumberFormat="1" applyFont="1" applyAlignment="1">
      <alignment vertical="top"/>
    </xf>
    <xf numFmtId="49" fontId="54" fillId="0" borderId="0" xfId="8" applyNumberFormat="1" applyFont="1" applyAlignment="1">
      <alignment vertical="top"/>
    </xf>
    <xf numFmtId="49" fontId="41" fillId="0" borderId="0" xfId="8" applyNumberFormat="1" applyFont="1" applyAlignment="1">
      <alignment horizontal="left"/>
    </xf>
    <xf numFmtId="49" fontId="54" fillId="0" borderId="0" xfId="8" applyNumberFormat="1" applyFont="1"/>
    <xf numFmtId="49" fontId="53" fillId="0" borderId="0" xfId="8" applyNumberFormat="1" applyFont="1"/>
    <xf numFmtId="49" fontId="10" fillId="0" borderId="0" xfId="8" applyNumberFormat="1" applyFont="1"/>
    <xf numFmtId="49" fontId="2" fillId="0" borderId="0" xfId="8" applyNumberFormat="1" applyFont="1"/>
    <xf numFmtId="0" fontId="55" fillId="9" borderId="18" xfId="8" applyFont="1" applyFill="1" applyBorder="1" applyAlignment="1">
      <alignment horizontal="left"/>
    </xf>
    <xf numFmtId="0" fontId="55" fillId="9" borderId="19" xfId="8" applyFont="1" applyFill="1" applyBorder="1" applyAlignment="1">
      <alignment horizontal="center"/>
    </xf>
    <xf numFmtId="0" fontId="55" fillId="9" borderId="20" xfId="8" applyFont="1" applyFill="1" applyBorder="1" applyAlignment="1">
      <alignment horizontal="center"/>
    </xf>
    <xf numFmtId="0" fontId="52" fillId="0" borderId="21" xfId="8" applyFont="1" applyBorder="1"/>
    <xf numFmtId="0" fontId="2" fillId="0" borderId="0" xfId="8" applyBorder="1" applyProtection="1">
      <protection locked="0"/>
    </xf>
    <xf numFmtId="0" fontId="46" fillId="9" borderId="21" xfId="8" applyFont="1" applyFill="1" applyBorder="1" applyAlignment="1"/>
    <xf numFmtId="0" fontId="46" fillId="9" borderId="0" xfId="8" applyFont="1" applyFill="1" applyBorder="1" applyAlignment="1"/>
    <xf numFmtId="0" fontId="46" fillId="9" borderId="22" xfId="8" applyFont="1" applyFill="1" applyBorder="1" applyAlignment="1"/>
    <xf numFmtId="0" fontId="52" fillId="0" borderId="0" xfId="8" applyFont="1" applyBorder="1"/>
    <xf numFmtId="0" fontId="56" fillId="10" borderId="21" xfId="8" applyFont="1" applyFill="1" applyBorder="1" applyAlignment="1"/>
    <xf numFmtId="0" fontId="56" fillId="10" borderId="0" xfId="8" applyFont="1" applyFill="1" applyBorder="1" applyAlignment="1"/>
    <xf numFmtId="0" fontId="56" fillId="10" borderId="22" xfId="8" applyFont="1" applyFill="1" applyBorder="1" applyAlignment="1"/>
    <xf numFmtId="0" fontId="56" fillId="9" borderId="21" xfId="8" applyFont="1" applyFill="1" applyBorder="1" applyAlignment="1"/>
    <xf numFmtId="0" fontId="56" fillId="9" borderId="0" xfId="8" applyFont="1" applyFill="1" applyBorder="1" applyAlignment="1"/>
    <xf numFmtId="0" fontId="56" fillId="9" borderId="22" xfId="8" applyFont="1" applyFill="1" applyBorder="1" applyAlignment="1"/>
    <xf numFmtId="0" fontId="52" fillId="0" borderId="0" xfId="8" applyFont="1" applyFill="1" applyBorder="1"/>
    <xf numFmtId="0" fontId="2" fillId="0" borderId="0" xfId="8" applyFill="1" applyBorder="1"/>
    <xf numFmtId="0" fontId="2" fillId="0" borderId="0" xfId="8" applyFill="1"/>
    <xf numFmtId="0" fontId="2" fillId="0" borderId="0" xfId="8" applyBorder="1"/>
    <xf numFmtId="0" fontId="56" fillId="11" borderId="0" xfId="8" applyFont="1" applyFill="1" applyBorder="1" applyAlignment="1"/>
    <xf numFmtId="0" fontId="56" fillId="9" borderId="23" xfId="8" applyFont="1" applyFill="1" applyBorder="1" applyAlignment="1"/>
    <xf numFmtId="0" fontId="56" fillId="9" borderId="24" xfId="8" applyFont="1" applyFill="1" applyBorder="1" applyAlignment="1"/>
    <xf numFmtId="0" fontId="56" fillId="9" borderId="25" xfId="8" applyFont="1" applyFill="1" applyBorder="1" applyAlignment="1"/>
    <xf numFmtId="0" fontId="2" fillId="0" borderId="0" xfId="0" applyFont="1" applyBorder="1" applyAlignment="1">
      <alignment vertical="center"/>
    </xf>
    <xf numFmtId="0" fontId="0" fillId="0" borderId="0" xfId="0" applyAlignment="1"/>
    <xf numFmtId="0" fontId="15" fillId="0" borderId="0" xfId="0" applyFont="1" applyAlignment="1">
      <alignment textRotation="90"/>
    </xf>
    <xf numFmtId="0" fontId="70" fillId="0" borderId="0" xfId="0" applyFont="1" applyAlignment="1">
      <alignment textRotation="90" wrapText="1"/>
    </xf>
    <xf numFmtId="0" fontId="71" fillId="0" borderId="0" xfId="0" applyFont="1"/>
    <xf numFmtId="0" fontId="72" fillId="0" borderId="0" xfId="0" applyFont="1"/>
    <xf numFmtId="0" fontId="68" fillId="0" borderId="0" xfId="0" applyFont="1"/>
    <xf numFmtId="0" fontId="0" fillId="0" borderId="0" xfId="0" applyAlignment="1">
      <alignment horizontal="center"/>
    </xf>
    <xf numFmtId="0" fontId="0" fillId="0" borderId="0" xfId="0" applyAlignment="1">
      <alignment horizontal="left"/>
    </xf>
    <xf numFmtId="0" fontId="7" fillId="0" borderId="0" xfId="0" applyFont="1" applyAlignment="1">
      <alignment horizontal="center"/>
    </xf>
    <xf numFmtId="0" fontId="7" fillId="0" borderId="34" xfId="0" applyFont="1" applyBorder="1" applyAlignment="1" applyProtection="1">
      <alignment horizontal="center"/>
      <protection locked="0"/>
    </xf>
    <xf numFmtId="0" fontId="3" fillId="0" borderId="35" xfId="0" applyFont="1" applyBorder="1" applyAlignment="1" applyProtection="1">
      <alignment horizontal="center" vertical="center"/>
      <protection locked="0"/>
    </xf>
    <xf numFmtId="0" fontId="16" fillId="0" borderId="36" xfId="0" applyFont="1" applyBorder="1" applyAlignment="1" applyProtection="1">
      <alignment horizontal="center" textRotation="255" wrapText="1"/>
      <protection locked="0"/>
    </xf>
    <xf numFmtId="0" fontId="7" fillId="0" borderId="36" xfId="0" applyFont="1" applyBorder="1" applyAlignment="1" applyProtection="1">
      <alignment horizontal="left" vertical="center"/>
      <protection locked="0"/>
    </xf>
    <xf numFmtId="0" fontId="7" fillId="0" borderId="36"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16" fillId="0" borderId="38" xfId="0" applyFont="1" applyBorder="1" applyAlignment="1" applyProtection="1">
      <alignment horizontal="center" textRotation="255" wrapText="1"/>
      <protection locked="0"/>
    </xf>
    <xf numFmtId="0" fontId="7" fillId="0" borderId="38" xfId="0" applyFont="1" applyBorder="1" applyAlignment="1" applyProtection="1">
      <alignment horizontal="center" vertical="center"/>
      <protection locked="0"/>
    </xf>
    <xf numFmtId="0" fontId="7" fillId="0" borderId="35" xfId="0" applyFont="1" applyBorder="1" applyAlignment="1" applyProtection="1">
      <alignment horizontal="center" vertical="center" textRotation="90" wrapText="1"/>
      <protection locked="0"/>
    </xf>
    <xf numFmtId="0" fontId="41" fillId="0" borderId="35" xfId="0" applyFont="1" applyBorder="1" applyAlignment="1" applyProtection="1">
      <alignment horizontal="center" vertical="center" textRotation="90" wrapText="1"/>
      <protection locked="0"/>
    </xf>
    <xf numFmtId="0" fontId="41" fillId="0" borderId="39" xfId="0" applyFont="1" applyBorder="1" applyAlignment="1" applyProtection="1">
      <alignment horizontal="center" vertical="center" textRotation="90" wrapText="1"/>
      <protection locked="0"/>
    </xf>
    <xf numFmtId="0" fontId="4" fillId="0" borderId="40" xfId="0" applyFont="1" applyBorder="1" applyAlignment="1" applyProtection="1">
      <alignment horizontal="center" vertical="center"/>
      <protection locked="0"/>
    </xf>
    <xf numFmtId="0" fontId="73" fillId="4" borderId="33" xfId="0" applyFont="1" applyFill="1" applyBorder="1" applyAlignment="1">
      <alignment wrapText="1"/>
    </xf>
    <xf numFmtId="0" fontId="74" fillId="27" borderId="36" xfId="0" applyFont="1" applyFill="1" applyBorder="1" applyAlignment="1" applyProtection="1">
      <alignment horizontal="center"/>
      <protection locked="0"/>
    </xf>
    <xf numFmtId="0" fontId="74" fillId="27" borderId="37" xfId="0" applyFont="1" applyFill="1" applyBorder="1" applyAlignment="1" applyProtection="1">
      <alignment horizontal="center"/>
      <protection locked="0"/>
    </xf>
    <xf numFmtId="0" fontId="74" fillId="0" borderId="36" xfId="0" applyFont="1" applyFill="1" applyBorder="1" applyAlignment="1" applyProtection="1">
      <alignment horizontal="center"/>
      <protection locked="0"/>
    </xf>
    <xf numFmtId="0" fontId="74" fillId="0" borderId="37" xfId="0" applyFont="1" applyFill="1" applyBorder="1" applyAlignment="1" applyProtection="1">
      <alignment horizontal="center"/>
      <protection locked="0"/>
    </xf>
    <xf numFmtId="0" fontId="4" fillId="0" borderId="38" xfId="0" applyFont="1" applyFill="1" applyBorder="1" applyAlignment="1" applyProtection="1">
      <alignment horizontal="center"/>
      <protection locked="0"/>
    </xf>
    <xf numFmtId="0" fontId="4" fillId="0" borderId="36" xfId="0" applyFont="1" applyFill="1" applyBorder="1" applyAlignment="1" applyProtection="1">
      <alignment horizontal="center"/>
      <protection locked="0"/>
    </xf>
    <xf numFmtId="0" fontId="4" fillId="0" borderId="37" xfId="0" applyFont="1" applyFill="1" applyBorder="1" applyAlignment="1" applyProtection="1">
      <alignment horizontal="center"/>
      <protection locked="0"/>
    </xf>
    <xf numFmtId="0" fontId="75" fillId="0" borderId="41" xfId="0" applyFont="1" applyBorder="1" applyAlignment="1" applyProtection="1">
      <alignment horizontal="center"/>
      <protection locked="0"/>
    </xf>
    <xf numFmtId="0" fontId="76" fillId="0" borderId="41" xfId="0" applyFont="1" applyBorder="1" applyAlignment="1" applyProtection="1">
      <alignment horizontal="center"/>
      <protection locked="0"/>
    </xf>
    <xf numFmtId="0" fontId="3" fillId="0" borderId="42" xfId="0" applyFont="1" applyBorder="1" applyAlignment="1" applyProtection="1">
      <alignment horizontal="center"/>
      <protection locked="0"/>
    </xf>
    <xf numFmtId="0" fontId="73" fillId="0" borderId="4" xfId="0" applyFont="1" applyBorder="1" applyAlignment="1">
      <alignment vertical="center"/>
    </xf>
    <xf numFmtId="0" fontId="4" fillId="0" borderId="43" xfId="0" applyFont="1" applyFill="1" applyBorder="1" applyAlignment="1" applyProtection="1">
      <alignment horizontal="center"/>
      <protection locked="0"/>
    </xf>
    <xf numFmtId="0" fontId="4" fillId="0" borderId="44" xfId="0" applyFont="1" applyFill="1" applyBorder="1" applyAlignment="1" applyProtection="1">
      <alignment horizontal="center"/>
      <protection locked="0"/>
    </xf>
    <xf numFmtId="0" fontId="4" fillId="0" borderId="45" xfId="0" applyFont="1" applyFill="1" applyBorder="1" applyAlignment="1" applyProtection="1">
      <alignment horizontal="center"/>
      <protection locked="0"/>
    </xf>
    <xf numFmtId="0" fontId="74" fillId="0" borderId="38" xfId="0" applyFont="1" applyFill="1" applyBorder="1" applyAlignment="1" applyProtection="1">
      <alignment horizontal="center"/>
      <protection locked="0"/>
    </xf>
    <xf numFmtId="0" fontId="4" fillId="0" borderId="46" xfId="0" applyFont="1" applyBorder="1" applyAlignment="1" applyProtection="1">
      <alignment horizontal="center" vertical="center"/>
      <protection locked="0"/>
    </xf>
    <xf numFmtId="0" fontId="4" fillId="0" borderId="47" xfId="0" applyFont="1" applyFill="1" applyBorder="1" applyAlignment="1" applyProtection="1">
      <alignment horizontal="center"/>
      <protection locked="0"/>
    </xf>
    <xf numFmtId="0" fontId="4" fillId="0" borderId="1" xfId="0" applyFont="1" applyFill="1" applyBorder="1" applyAlignment="1" applyProtection="1">
      <alignment horizontal="center"/>
      <protection locked="0"/>
    </xf>
    <xf numFmtId="0" fontId="4" fillId="0" borderId="48" xfId="0" applyFont="1" applyFill="1" applyBorder="1" applyAlignment="1" applyProtection="1">
      <alignment horizontal="center"/>
      <protection locked="0"/>
    </xf>
    <xf numFmtId="0" fontId="75" fillId="0" borderId="49" xfId="0" applyFont="1" applyBorder="1" applyAlignment="1" applyProtection="1">
      <alignment horizontal="center"/>
      <protection locked="0"/>
    </xf>
    <xf numFmtId="0" fontId="76" fillId="0" borderId="49" xfId="0" applyFont="1" applyBorder="1" applyAlignment="1" applyProtection="1">
      <alignment horizontal="center"/>
      <protection locked="0"/>
    </xf>
    <xf numFmtId="0" fontId="3" fillId="0" borderId="50" xfId="0" applyFont="1" applyBorder="1" applyAlignment="1" applyProtection="1">
      <alignment horizontal="center"/>
      <protection locked="0"/>
    </xf>
    <xf numFmtId="0" fontId="4" fillId="0" borderId="0" xfId="0" applyFont="1" applyFill="1" applyBorder="1" applyAlignment="1">
      <alignment horizontal="center" vertical="center" wrapText="1"/>
    </xf>
    <xf numFmtId="0" fontId="4" fillId="0" borderId="0" xfId="0" applyFont="1" applyFill="1" applyBorder="1" applyAlignment="1">
      <alignment horizontal="center"/>
    </xf>
    <xf numFmtId="0" fontId="4" fillId="0" borderId="0" xfId="0" applyFont="1" applyBorder="1" applyAlignment="1">
      <alignment horizontal="center"/>
    </xf>
    <xf numFmtId="0" fontId="3" fillId="0" borderId="0" xfId="0" applyFont="1" applyBorder="1" applyAlignment="1">
      <alignment horizontal="center"/>
    </xf>
    <xf numFmtId="0" fontId="77" fillId="0" borderId="41" xfId="0" applyFont="1" applyFill="1" applyBorder="1" applyAlignment="1">
      <alignment horizontal="left" vertical="center"/>
    </xf>
    <xf numFmtId="0" fontId="78" fillId="0" borderId="41" xfId="0" applyFont="1" applyFill="1" applyBorder="1" applyAlignment="1">
      <alignment horizontal="left" vertical="center"/>
    </xf>
    <xf numFmtId="0" fontId="75" fillId="0" borderId="49" xfId="0" applyFont="1" applyFill="1" applyBorder="1" applyAlignment="1" applyProtection="1">
      <alignment horizontal="left" vertical="center" wrapText="1"/>
      <protection locked="0"/>
    </xf>
    <xf numFmtId="0" fontId="75" fillId="0" borderId="1" xfId="0" applyFont="1" applyBorder="1" applyAlignment="1" applyProtection="1">
      <alignment horizontal="center"/>
      <protection locked="0"/>
    </xf>
    <xf numFmtId="0" fontId="7" fillId="0" borderId="51" xfId="0" applyFont="1" applyBorder="1" applyAlignment="1" applyProtection="1">
      <alignment horizontal="center"/>
      <protection locked="0"/>
    </xf>
    <xf numFmtId="0" fontId="3" fillId="0" borderId="52" xfId="0" applyFont="1" applyBorder="1" applyAlignment="1" applyProtection="1">
      <alignment horizontal="center" vertical="center"/>
      <protection locked="0"/>
    </xf>
    <xf numFmtId="0" fontId="3" fillId="0" borderId="53" xfId="0" applyFont="1" applyBorder="1" applyAlignment="1" applyProtection="1">
      <alignment horizontal="center" vertical="center"/>
      <protection locked="0"/>
    </xf>
    <xf numFmtId="0" fontId="4" fillId="0" borderId="54" xfId="0" applyFont="1" applyBorder="1" applyAlignment="1" applyProtection="1">
      <alignment horizontal="center" vertical="center"/>
      <protection locked="0"/>
    </xf>
    <xf numFmtId="0" fontId="4" fillId="0" borderId="55" xfId="0" applyFont="1" applyBorder="1" applyAlignment="1" applyProtection="1">
      <alignment horizontal="center" vertical="center"/>
      <protection locked="0"/>
    </xf>
    <xf numFmtId="0" fontId="78" fillId="0" borderId="49" xfId="0" applyFont="1" applyFill="1" applyBorder="1" applyAlignment="1">
      <alignment horizontal="left" vertical="center"/>
    </xf>
    <xf numFmtId="0" fontId="4" fillId="0" borderId="49" xfId="0" applyFont="1" applyFill="1" applyBorder="1" applyAlignment="1" applyProtection="1">
      <alignment horizontal="center" vertical="center" wrapText="1"/>
      <protection locked="0"/>
    </xf>
    <xf numFmtId="49" fontId="41" fillId="0" borderId="0" xfId="0" applyNumberFormat="1" applyFont="1" applyAlignment="1">
      <alignment horizontal="center"/>
    </xf>
    <xf numFmtId="49" fontId="9" fillId="0" borderId="0" xfId="0" applyNumberFormat="1" applyFont="1" applyAlignment="1">
      <alignment horizontal="center"/>
    </xf>
    <xf numFmtId="49" fontId="68" fillId="0" borderId="0" xfId="0" applyNumberFormat="1" applyFont="1" applyAlignment="1">
      <alignment vertical="top"/>
    </xf>
    <xf numFmtId="0" fontId="69" fillId="0" borderId="0" xfId="0" applyFont="1" applyAlignment="1"/>
    <xf numFmtId="0" fontId="68" fillId="0" borderId="0" xfId="0" applyFont="1" applyAlignment="1">
      <alignment horizontal="center"/>
    </xf>
    <xf numFmtId="0" fontId="9" fillId="0" borderId="0" xfId="0" applyFont="1" applyAlignment="1">
      <alignment horizontal="center"/>
    </xf>
    <xf numFmtId="0" fontId="9" fillId="0" borderId="0" xfId="6" applyFont="1" applyAlignment="1">
      <alignment horizontal="center"/>
    </xf>
    <xf numFmtId="0" fontId="16" fillId="0" borderId="1" xfId="0" applyFont="1" applyBorder="1" applyAlignment="1">
      <alignment horizontal="center" vertical="center"/>
    </xf>
    <xf numFmtId="14" fontId="16" fillId="0" borderId="1" xfId="0" applyNumberFormat="1" applyFont="1" applyBorder="1" applyAlignment="1">
      <alignment horizontal="left" vertical="center"/>
    </xf>
    <xf numFmtId="49" fontId="18" fillId="0" borderId="1" xfId="0" applyNumberFormat="1" applyFont="1" applyBorder="1" applyAlignment="1">
      <alignment horizontal="center" vertical="center"/>
    </xf>
    <xf numFmtId="0" fontId="42" fillId="0" borderId="0" xfId="8" applyFont="1" applyAlignment="1">
      <alignment horizontal="center"/>
    </xf>
  </cellXfs>
  <cellStyles count="51">
    <cellStyle name="20% - Dekorfärg1" xfId="9"/>
    <cellStyle name="20% - Dekorfärg2" xfId="10"/>
    <cellStyle name="20% - Dekorfärg3" xfId="11"/>
    <cellStyle name="20% - Dekorfärg4" xfId="12"/>
    <cellStyle name="20% - Dekorfärg5" xfId="13"/>
    <cellStyle name="20% - Dekorfärg6" xfId="14"/>
    <cellStyle name="40% - Dekorfärg1" xfId="15"/>
    <cellStyle name="40% - Dekorfärg2" xfId="16"/>
    <cellStyle name="40% - Dekorfärg3" xfId="17"/>
    <cellStyle name="40% - Dekorfärg4" xfId="18"/>
    <cellStyle name="40% - Dekorfärg5" xfId="19"/>
    <cellStyle name="40% - Dekorfärg6" xfId="20"/>
    <cellStyle name="60% - Dekorfärg1" xfId="21"/>
    <cellStyle name="60% - Dekorfärg2" xfId="22"/>
    <cellStyle name="60% - Dekorfärg3" xfId="23"/>
    <cellStyle name="60% - Dekorfärg4" xfId="24"/>
    <cellStyle name="60% - Dekorfärg5" xfId="25"/>
    <cellStyle name="60% - Dekorfärg6" xfId="26"/>
    <cellStyle name="Anteckning" xfId="27"/>
    <cellStyle name="Beräkning" xfId="28"/>
    <cellStyle name="Bra" xfId="29"/>
    <cellStyle name="Currency" xfId="1" builtinId="4"/>
    <cellStyle name="Currency 2" xfId="7"/>
    <cellStyle name="Currency 3" xfId="30"/>
    <cellStyle name="Dålig" xfId="31"/>
    <cellStyle name="Färg1" xfId="32"/>
    <cellStyle name="Färg2" xfId="33"/>
    <cellStyle name="Färg3" xfId="34"/>
    <cellStyle name="Färg4" xfId="35"/>
    <cellStyle name="Färg5" xfId="36"/>
    <cellStyle name="Färg6" xfId="37"/>
    <cellStyle name="Förklarande text" xfId="38"/>
    <cellStyle name="Indata" xfId="39"/>
    <cellStyle name="Kontrollcell" xfId="40"/>
    <cellStyle name="Länkad cell" xfId="41"/>
    <cellStyle name="Milliers [0]_ACCEP°DBL" xfId="2"/>
    <cellStyle name="Milliers_ACCEP°DBL" xfId="3"/>
    <cellStyle name="Monétaire [0]_ACCEP°DBL" xfId="4"/>
    <cellStyle name="Monétaire_ACCEP°DBL" xfId="5"/>
    <cellStyle name="Normal" xfId="0" builtinId="0"/>
    <cellStyle name="Normal 2" xfId="6"/>
    <cellStyle name="Normal 2 2" xfId="8"/>
    <cellStyle name="Normal 3" xfId="42"/>
    <cellStyle name="Rubrik" xfId="43"/>
    <cellStyle name="Rubrik 1" xfId="44"/>
    <cellStyle name="Rubrik 2" xfId="45"/>
    <cellStyle name="Rubrik 3" xfId="46"/>
    <cellStyle name="Rubrik 4" xfId="47"/>
    <cellStyle name="Summa" xfId="48"/>
    <cellStyle name="Utdata" xfId="49"/>
    <cellStyle name="Varningstext" xfId="50"/>
  </cellStyles>
  <dxfs count="294">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i val="0"/>
        <condense val="0"/>
        <extend val="0"/>
        <color indexed="9"/>
      </font>
      <fill>
        <patternFill>
          <bgColor indexed="42"/>
        </patternFill>
      </fill>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
      <font>
        <b/>
        <i val="0"/>
        <condense val="0"/>
        <extend val="0"/>
      </font>
    </dxf>
    <dxf>
      <font>
        <b/>
        <i val="0"/>
        <condense val="0"/>
        <extend val="0"/>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
      <font>
        <b/>
        <i val="0"/>
        <condense val="0"/>
        <extend val="0"/>
      </font>
    </dxf>
    <dxf>
      <font>
        <b/>
        <i val="0"/>
        <condense val="0"/>
        <extend val="0"/>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
      <font>
        <b/>
        <i val="0"/>
        <condense val="0"/>
        <extend val="0"/>
      </font>
    </dxf>
    <dxf>
      <font>
        <b/>
        <i val="0"/>
        <condense val="0"/>
        <extend val="0"/>
      </font>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
      <font>
        <b/>
        <i val="0"/>
        <condense val="0"/>
        <extend val="0"/>
      </font>
    </dxf>
    <dxf>
      <font>
        <b/>
        <i val="0"/>
        <condense val="0"/>
        <extend val="0"/>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
      <font>
        <b/>
        <i val="0"/>
        <condense val="0"/>
        <extend val="0"/>
      </font>
    </dxf>
    <dxf>
      <font>
        <b/>
        <i val="0"/>
        <condense val="0"/>
        <extend val="0"/>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
      <font>
        <b/>
        <i val="0"/>
        <condense val="0"/>
        <extend val="0"/>
      </font>
    </dxf>
    <dxf>
      <font>
        <b/>
        <i val="0"/>
        <condense val="0"/>
        <extend val="0"/>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180975</xdr:rowOff>
    </xdr:from>
    <xdr:to>
      <xdr:col>16</xdr:col>
      <xdr:colOff>9525</xdr:colOff>
      <xdr:row>0</xdr:row>
      <xdr:rowOff>1304925</xdr:rowOff>
    </xdr:to>
    <xdr:pic>
      <xdr:nvPicPr>
        <xdr:cNvPr id="2" name="Picture 4"/>
        <xdr:cNvPicPr>
          <a:picLocks noChangeAspect="1"/>
        </xdr:cNvPicPr>
      </xdr:nvPicPr>
      <xdr:blipFill>
        <a:blip xmlns:r="http://schemas.openxmlformats.org/officeDocument/2006/relationships" r:embed="rId1" cstate="print"/>
        <a:srcRect/>
        <a:stretch>
          <a:fillRect/>
        </a:stretch>
      </xdr:blipFill>
      <xdr:spPr bwMode="auto">
        <a:xfrm>
          <a:off x="219075" y="180975"/>
          <a:ext cx="6076950" cy="11239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11</xdr:col>
          <xdr:colOff>514350</xdr:colOff>
          <xdr:row>0</xdr:row>
          <xdr:rowOff>9525</xdr:rowOff>
        </xdr:from>
        <xdr:to>
          <xdr:col>13</xdr:col>
          <xdr:colOff>361950</xdr:colOff>
          <xdr:row>0</xdr:row>
          <xdr:rowOff>171450</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TT" sz="800" b="0" i="1" u="none" strike="noStrike" baseline="0">
                  <a:solidFill>
                    <a:srgbClr val="FF0000"/>
                  </a:solidFill>
                  <a:latin typeface="Arial"/>
                  <a:cs typeface="Arial"/>
                </a:rPr>
                <a:t>Show CU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0</xdr:col>
      <xdr:colOff>133350</xdr:colOff>
      <xdr:row>0</xdr:row>
      <xdr:rowOff>0</xdr:rowOff>
    </xdr:from>
    <xdr:to>
      <xdr:col>15</xdr:col>
      <xdr:colOff>638175</xdr:colOff>
      <xdr:row>0</xdr:row>
      <xdr:rowOff>1123950</xdr:rowOff>
    </xdr:to>
    <xdr:pic>
      <xdr:nvPicPr>
        <xdr:cNvPr id="2" name="Picture 4"/>
        <xdr:cNvPicPr>
          <a:picLocks noChangeAspect="1"/>
        </xdr:cNvPicPr>
      </xdr:nvPicPr>
      <xdr:blipFill>
        <a:blip xmlns:r="http://schemas.openxmlformats.org/officeDocument/2006/relationships" r:embed="rId1" cstate="print"/>
        <a:srcRect/>
        <a:stretch>
          <a:fillRect/>
        </a:stretch>
      </xdr:blipFill>
      <xdr:spPr bwMode="auto">
        <a:xfrm>
          <a:off x="133350" y="0"/>
          <a:ext cx="6076950" cy="11239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11</xdr:col>
          <xdr:colOff>514350</xdr:colOff>
          <xdr:row>0</xdr:row>
          <xdr:rowOff>9525</xdr:rowOff>
        </xdr:from>
        <xdr:to>
          <xdr:col>13</xdr:col>
          <xdr:colOff>361950</xdr:colOff>
          <xdr:row>0</xdr:row>
          <xdr:rowOff>171450</xdr:rowOff>
        </xdr:to>
        <xdr:sp macro="" textlink="">
          <xdr:nvSpPr>
            <xdr:cNvPr id="16385" name="Button 1" hidden="1">
              <a:extLst>
                <a:ext uri="{63B3BB69-23CF-44E3-9099-C40C66FF867C}">
                  <a14:compatExt spid="_x0000_s163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TT" sz="800" b="0" i="1" u="none" strike="noStrike" baseline="0">
                  <a:solidFill>
                    <a:srgbClr val="FF0000"/>
                  </a:solidFill>
                  <a:latin typeface="Arial"/>
                  <a:cs typeface="Arial"/>
                </a:rPr>
                <a:t>Show CU</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13</xdr:col>
      <xdr:colOff>514350</xdr:colOff>
      <xdr:row>1</xdr:row>
      <xdr:rowOff>19050</xdr:rowOff>
    </xdr:to>
    <xdr:pic>
      <xdr:nvPicPr>
        <xdr:cNvPr id="2" name="Picture 4"/>
        <xdr:cNvPicPr>
          <a:picLocks noChangeAspect="1"/>
        </xdr:cNvPicPr>
      </xdr:nvPicPr>
      <xdr:blipFill>
        <a:blip xmlns:r="http://schemas.openxmlformats.org/officeDocument/2006/relationships" r:embed="rId1" cstate="print"/>
        <a:srcRect/>
        <a:stretch>
          <a:fillRect/>
        </a:stretch>
      </xdr:blipFill>
      <xdr:spPr bwMode="auto">
        <a:xfrm>
          <a:off x="438150" y="0"/>
          <a:ext cx="4819650" cy="6953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11</xdr:col>
          <xdr:colOff>495300</xdr:colOff>
          <xdr:row>0</xdr:row>
          <xdr:rowOff>9525</xdr:rowOff>
        </xdr:from>
        <xdr:to>
          <xdr:col>13</xdr:col>
          <xdr:colOff>342900</xdr:colOff>
          <xdr:row>0</xdr:row>
          <xdr:rowOff>171450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TT" sz="800" b="0" i="1" u="none" strike="noStrike" baseline="0">
                  <a:solidFill>
                    <a:srgbClr val="FF0000"/>
                  </a:solidFill>
                  <a:latin typeface="Arial"/>
                  <a:cs typeface="Arial"/>
                </a:rPr>
                <a:t>Show CU</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editAs="oneCell">
    <xdr:from>
      <xdr:col>1</xdr:col>
      <xdr:colOff>57150</xdr:colOff>
      <xdr:row>0</xdr:row>
      <xdr:rowOff>57150</xdr:rowOff>
    </xdr:from>
    <xdr:to>
      <xdr:col>13</xdr:col>
      <xdr:colOff>552450</xdr:colOff>
      <xdr:row>1</xdr:row>
      <xdr:rowOff>9525</xdr:rowOff>
    </xdr:to>
    <xdr:pic>
      <xdr:nvPicPr>
        <xdr:cNvPr id="2" name="Picture 4"/>
        <xdr:cNvPicPr>
          <a:picLocks noChangeAspect="1"/>
        </xdr:cNvPicPr>
      </xdr:nvPicPr>
      <xdr:blipFill>
        <a:blip xmlns:r="http://schemas.openxmlformats.org/officeDocument/2006/relationships" r:embed="rId1" cstate="print"/>
        <a:srcRect/>
        <a:stretch>
          <a:fillRect/>
        </a:stretch>
      </xdr:blipFill>
      <xdr:spPr bwMode="auto">
        <a:xfrm>
          <a:off x="276225" y="57150"/>
          <a:ext cx="5019675" cy="7524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11</xdr:col>
          <xdr:colOff>495300</xdr:colOff>
          <xdr:row>0</xdr:row>
          <xdr:rowOff>9525</xdr:rowOff>
        </xdr:from>
        <xdr:to>
          <xdr:col>13</xdr:col>
          <xdr:colOff>342900</xdr:colOff>
          <xdr:row>0</xdr:row>
          <xdr:rowOff>171450</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TT" sz="800" b="0" i="1" u="none" strike="noStrike" baseline="0">
                  <a:solidFill>
                    <a:srgbClr val="FF0000"/>
                  </a:solidFill>
                  <a:latin typeface="Arial"/>
                  <a:cs typeface="Arial"/>
                </a:rPr>
                <a:t>Show CU</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xdr:twoCellAnchor editAs="oneCell">
    <xdr:from>
      <xdr:col>2</xdr:col>
      <xdr:colOff>152400</xdr:colOff>
      <xdr:row>0</xdr:row>
      <xdr:rowOff>152400</xdr:rowOff>
    </xdr:from>
    <xdr:to>
      <xdr:col>15</xdr:col>
      <xdr:colOff>38100</xdr:colOff>
      <xdr:row>0</xdr:row>
      <xdr:rowOff>904875</xdr:rowOff>
    </xdr:to>
    <xdr:pic>
      <xdr:nvPicPr>
        <xdr:cNvPr id="2" name="Picture 4"/>
        <xdr:cNvPicPr>
          <a:picLocks noChangeAspect="1"/>
        </xdr:cNvPicPr>
      </xdr:nvPicPr>
      <xdr:blipFill>
        <a:blip xmlns:r="http://schemas.openxmlformats.org/officeDocument/2006/relationships" r:embed="rId1" cstate="print"/>
        <a:srcRect/>
        <a:stretch>
          <a:fillRect/>
        </a:stretch>
      </xdr:blipFill>
      <xdr:spPr bwMode="auto">
        <a:xfrm>
          <a:off x="590550" y="152400"/>
          <a:ext cx="5019675" cy="7524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11</xdr:col>
          <xdr:colOff>495300</xdr:colOff>
          <xdr:row>0</xdr:row>
          <xdr:rowOff>9525</xdr:rowOff>
        </xdr:from>
        <xdr:to>
          <xdr:col>13</xdr:col>
          <xdr:colOff>342900</xdr:colOff>
          <xdr:row>0</xdr:row>
          <xdr:rowOff>171450</xdr:rowOff>
        </xdr:to>
        <xdr:sp macro="" textlink="">
          <xdr:nvSpPr>
            <xdr:cNvPr id="31745" name="Button 1" hidden="1">
              <a:extLst>
                <a:ext uri="{63B3BB69-23CF-44E3-9099-C40C66FF867C}">
                  <a14:compatExt spid="_x0000_s317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TT"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485775</xdr:colOff>
          <xdr:row>0</xdr:row>
          <xdr:rowOff>171450</xdr:rowOff>
        </xdr:from>
        <xdr:to>
          <xdr:col>13</xdr:col>
          <xdr:colOff>342900</xdr:colOff>
          <xdr:row>1</xdr:row>
          <xdr:rowOff>47625</xdr:rowOff>
        </xdr:to>
        <xdr:sp macro="" textlink="">
          <xdr:nvSpPr>
            <xdr:cNvPr id="31746" name="Button 2" hidden="1">
              <a:extLst>
                <a:ext uri="{63B3BB69-23CF-44E3-9099-C40C66FF867C}">
                  <a14:compatExt spid="_x0000_s317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TT" sz="800" b="0" i="1" u="none" strike="noStrike" baseline="0">
                  <a:solidFill>
                    <a:srgbClr val="FF0000"/>
                  </a:solidFill>
                  <a:latin typeface="Arial"/>
                  <a:cs typeface="Arial"/>
                </a:rPr>
                <a:t>HideCU</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15</xdr:col>
      <xdr:colOff>657225</xdr:colOff>
      <xdr:row>0</xdr:row>
      <xdr:rowOff>1123950</xdr:rowOff>
    </xdr:to>
    <xdr:pic>
      <xdr:nvPicPr>
        <xdr:cNvPr id="2" name="Picture 4"/>
        <xdr:cNvPicPr>
          <a:picLocks noChangeAspect="1"/>
        </xdr:cNvPicPr>
      </xdr:nvPicPr>
      <xdr:blipFill>
        <a:blip xmlns:r="http://schemas.openxmlformats.org/officeDocument/2006/relationships" r:embed="rId1" cstate="print"/>
        <a:srcRect/>
        <a:stretch>
          <a:fillRect/>
        </a:stretch>
      </xdr:blipFill>
      <xdr:spPr bwMode="auto">
        <a:xfrm>
          <a:off x="152400" y="0"/>
          <a:ext cx="6076950" cy="11239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11</xdr:col>
          <xdr:colOff>495300</xdr:colOff>
          <xdr:row>0</xdr:row>
          <xdr:rowOff>9525</xdr:rowOff>
        </xdr:from>
        <xdr:to>
          <xdr:col>13</xdr:col>
          <xdr:colOff>342900</xdr:colOff>
          <xdr:row>0</xdr:row>
          <xdr:rowOff>171450</xdr:rowOff>
        </xdr:to>
        <xdr:sp macro="" textlink="">
          <xdr:nvSpPr>
            <xdr:cNvPr id="17409" name="Button 1" hidden="1">
              <a:extLst>
                <a:ext uri="{63B3BB69-23CF-44E3-9099-C40C66FF867C}">
                  <a14:compatExt spid="_x0000_s174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TT" sz="800" b="0" i="1" u="none" strike="noStrike" baseline="0">
                  <a:solidFill>
                    <a:srgbClr val="FF0000"/>
                  </a:solidFill>
                  <a:latin typeface="Arial"/>
                  <a:cs typeface="Arial"/>
                </a:rPr>
                <a:t>Show CU</a:t>
              </a:r>
            </a:p>
          </xdr:txBody>
        </xdr:sp>
        <xdr:clientData fPrintsWithSheet="0"/>
      </xdr:twoCellAnchor>
    </mc:Choice>
    <mc:Fallback/>
  </mc:AlternateContent>
</xdr:wsDr>
</file>

<file path=xl/drawings/drawing15.xml><?xml version="1.0" encoding="utf-8"?>
<xdr:wsDr xmlns:xdr="http://schemas.openxmlformats.org/drawingml/2006/spreadsheetDrawing" xmlns:a="http://schemas.openxmlformats.org/drawingml/2006/main">
  <xdr:twoCellAnchor editAs="oneCell">
    <xdr:from>
      <xdr:col>1</xdr:col>
      <xdr:colOff>104775</xdr:colOff>
      <xdr:row>0</xdr:row>
      <xdr:rowOff>19050</xdr:rowOff>
    </xdr:from>
    <xdr:to>
      <xdr:col>15</xdr:col>
      <xdr:colOff>123825</xdr:colOff>
      <xdr:row>1</xdr:row>
      <xdr:rowOff>38100</xdr:rowOff>
    </xdr:to>
    <xdr:pic>
      <xdr:nvPicPr>
        <xdr:cNvPr id="2" name="Picture 4"/>
        <xdr:cNvPicPr>
          <a:picLocks noChangeAspect="1"/>
        </xdr:cNvPicPr>
      </xdr:nvPicPr>
      <xdr:blipFill>
        <a:blip xmlns:r="http://schemas.openxmlformats.org/officeDocument/2006/relationships" r:embed="rId1" cstate="print"/>
        <a:srcRect/>
        <a:stretch>
          <a:fillRect/>
        </a:stretch>
      </xdr:blipFill>
      <xdr:spPr bwMode="auto">
        <a:xfrm>
          <a:off x="323850" y="19050"/>
          <a:ext cx="5372100" cy="9144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11</xdr:col>
          <xdr:colOff>495300</xdr:colOff>
          <xdr:row>0</xdr:row>
          <xdr:rowOff>9525</xdr:rowOff>
        </xdr:from>
        <xdr:to>
          <xdr:col>13</xdr:col>
          <xdr:colOff>342900</xdr:colOff>
          <xdr:row>0</xdr:row>
          <xdr:rowOff>171450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TT" sz="800" b="0" i="1" u="none" strike="noStrike" baseline="0">
                  <a:solidFill>
                    <a:srgbClr val="FF0000"/>
                  </a:solidFill>
                  <a:latin typeface="Arial"/>
                  <a:cs typeface="Arial"/>
                </a:rPr>
                <a:t>Show CU</a:t>
              </a:r>
            </a:p>
          </xdr:txBody>
        </xdr:sp>
        <xdr:clientData fPrintsWithSheet="0"/>
      </xdr:twoCellAnchor>
    </mc:Choice>
    <mc:Fallback/>
  </mc:AlternateContent>
</xdr:wsDr>
</file>

<file path=xl/drawings/drawing16.xml><?xml version="1.0" encoding="utf-8"?>
<xdr:wsDr xmlns:xdr="http://schemas.openxmlformats.org/drawingml/2006/spreadsheetDrawing" xmlns:a="http://schemas.openxmlformats.org/drawingml/2006/main">
  <xdr:twoCellAnchor editAs="oneCell">
    <xdr:from>
      <xdr:col>1</xdr:col>
      <xdr:colOff>104775</xdr:colOff>
      <xdr:row>0</xdr:row>
      <xdr:rowOff>19050</xdr:rowOff>
    </xdr:from>
    <xdr:to>
      <xdr:col>15</xdr:col>
      <xdr:colOff>123825</xdr:colOff>
      <xdr:row>1</xdr:row>
      <xdr:rowOff>38100</xdr:rowOff>
    </xdr:to>
    <xdr:pic>
      <xdr:nvPicPr>
        <xdr:cNvPr id="2" name="Picture 4"/>
        <xdr:cNvPicPr>
          <a:picLocks noChangeAspect="1"/>
        </xdr:cNvPicPr>
      </xdr:nvPicPr>
      <xdr:blipFill>
        <a:blip xmlns:r="http://schemas.openxmlformats.org/officeDocument/2006/relationships" r:embed="rId1" cstate="print"/>
        <a:srcRect/>
        <a:stretch>
          <a:fillRect/>
        </a:stretch>
      </xdr:blipFill>
      <xdr:spPr bwMode="auto">
        <a:xfrm>
          <a:off x="323850" y="19050"/>
          <a:ext cx="5372100" cy="9144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11</xdr:col>
          <xdr:colOff>495300</xdr:colOff>
          <xdr:row>0</xdr:row>
          <xdr:rowOff>9525</xdr:rowOff>
        </xdr:from>
        <xdr:to>
          <xdr:col>13</xdr:col>
          <xdr:colOff>342900</xdr:colOff>
          <xdr:row>0</xdr:row>
          <xdr:rowOff>171450</xdr:rowOff>
        </xdr:to>
        <xdr:sp macro="" textlink="">
          <xdr:nvSpPr>
            <xdr:cNvPr id="9217" name="Button 1" hidden="1">
              <a:extLst>
                <a:ext uri="{63B3BB69-23CF-44E3-9099-C40C66FF867C}">
                  <a14:compatExt spid="_x0000_s92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TT" sz="800" b="0" i="1" u="none" strike="noStrike" baseline="0">
                  <a:solidFill>
                    <a:srgbClr val="FF0000"/>
                  </a:solidFill>
                  <a:latin typeface="Arial"/>
                  <a:cs typeface="Arial"/>
                </a:rPr>
                <a:t>Show CU</a:t>
              </a:r>
            </a:p>
          </xdr:txBody>
        </xdr:sp>
        <xdr:clientData fPrintsWithSheet="0"/>
      </xdr:twoCellAnchor>
    </mc:Choice>
    <mc:Fallback/>
  </mc:AlternateContent>
</xdr:wsDr>
</file>

<file path=xl/drawings/drawing17.xml><?xml version="1.0" encoding="utf-8"?>
<xdr:wsDr xmlns:xdr="http://schemas.openxmlformats.org/drawingml/2006/spreadsheetDrawing" xmlns:a="http://schemas.openxmlformats.org/drawingml/2006/main">
  <xdr:twoCellAnchor editAs="oneCell">
    <xdr:from>
      <xdr:col>0</xdr:col>
      <xdr:colOff>142875</xdr:colOff>
      <xdr:row>0</xdr:row>
      <xdr:rowOff>0</xdr:rowOff>
    </xdr:from>
    <xdr:to>
      <xdr:col>15</xdr:col>
      <xdr:colOff>647700</xdr:colOff>
      <xdr:row>1</xdr:row>
      <xdr:rowOff>19050</xdr:rowOff>
    </xdr:to>
    <xdr:pic>
      <xdr:nvPicPr>
        <xdr:cNvPr id="2" name="Picture 3"/>
        <xdr:cNvPicPr>
          <a:picLocks noChangeAspect="1"/>
        </xdr:cNvPicPr>
      </xdr:nvPicPr>
      <xdr:blipFill>
        <a:blip xmlns:r="http://schemas.openxmlformats.org/officeDocument/2006/relationships" r:embed="rId1" cstate="print"/>
        <a:srcRect/>
        <a:stretch>
          <a:fillRect/>
        </a:stretch>
      </xdr:blipFill>
      <xdr:spPr bwMode="auto">
        <a:xfrm>
          <a:off x="142875" y="0"/>
          <a:ext cx="6076950" cy="11239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11</xdr:col>
          <xdr:colOff>495300</xdr:colOff>
          <xdr:row>0</xdr:row>
          <xdr:rowOff>9525</xdr:rowOff>
        </xdr:from>
        <xdr:to>
          <xdr:col>13</xdr:col>
          <xdr:colOff>342900</xdr:colOff>
          <xdr:row>0</xdr:row>
          <xdr:rowOff>171450</xdr:rowOff>
        </xdr:to>
        <xdr:sp macro="" textlink="">
          <xdr:nvSpPr>
            <xdr:cNvPr id="18433" name="Button 1" hidden="1">
              <a:extLst>
                <a:ext uri="{63B3BB69-23CF-44E3-9099-C40C66FF867C}">
                  <a14:compatExt spid="_x0000_s184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TT" sz="800" b="0" i="1" u="none" strike="noStrike" baseline="0">
                  <a:solidFill>
                    <a:srgbClr val="FF0000"/>
                  </a:solidFill>
                  <a:latin typeface="Arial"/>
                  <a:cs typeface="Arial"/>
                </a:rPr>
                <a:t>Show CU</a:t>
              </a:r>
            </a:p>
          </xdr:txBody>
        </xdr:sp>
        <xdr:clientData fPrintsWithSheet="0"/>
      </xdr:twoCellAnchor>
    </mc:Choice>
    <mc:Fallback/>
  </mc:AlternateContent>
</xdr:wsDr>
</file>

<file path=xl/drawings/drawing18.xml><?xml version="1.0" encoding="utf-8"?>
<xdr:wsDr xmlns:xdr="http://schemas.openxmlformats.org/drawingml/2006/spreadsheetDrawing" xmlns:a="http://schemas.openxmlformats.org/drawingml/2006/main">
  <xdr:twoCellAnchor editAs="oneCell">
    <xdr:from>
      <xdr:col>4</xdr:col>
      <xdr:colOff>695325</xdr:colOff>
      <xdr:row>0</xdr:row>
      <xdr:rowOff>0</xdr:rowOff>
    </xdr:from>
    <xdr:to>
      <xdr:col>14</xdr:col>
      <xdr:colOff>19050</xdr:colOff>
      <xdr:row>0</xdr:row>
      <xdr:rowOff>695325</xdr:rowOff>
    </xdr:to>
    <xdr:pic>
      <xdr:nvPicPr>
        <xdr:cNvPr id="2" name="Picture 4"/>
        <xdr:cNvPicPr>
          <a:picLocks noChangeAspect="1"/>
        </xdr:cNvPicPr>
      </xdr:nvPicPr>
      <xdr:blipFill>
        <a:blip xmlns:r="http://schemas.openxmlformats.org/officeDocument/2006/relationships" r:embed="rId1" cstate="print"/>
        <a:srcRect/>
        <a:stretch>
          <a:fillRect/>
        </a:stretch>
      </xdr:blipFill>
      <xdr:spPr bwMode="auto">
        <a:xfrm>
          <a:off x="1733550" y="0"/>
          <a:ext cx="3743325" cy="6953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13</xdr:col>
          <xdr:colOff>19050</xdr:colOff>
          <xdr:row>0</xdr:row>
          <xdr:rowOff>9525</xdr:rowOff>
        </xdr:from>
        <xdr:to>
          <xdr:col>13</xdr:col>
          <xdr:colOff>695325</xdr:colOff>
          <xdr:row>0</xdr:row>
          <xdr:rowOff>171450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TT"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9525</xdr:colOff>
          <xdr:row>0</xdr:row>
          <xdr:rowOff>171450</xdr:rowOff>
        </xdr:from>
        <xdr:to>
          <xdr:col>13</xdr:col>
          <xdr:colOff>695325</xdr:colOff>
          <xdr:row>2</xdr:row>
          <xdr:rowOff>0</xdr:rowOff>
        </xdr:to>
        <xdr:sp macro="" textlink="">
          <xdr:nvSpPr>
            <xdr:cNvPr id="19458" name="Button 2" hidden="1">
              <a:extLst>
                <a:ext uri="{63B3BB69-23CF-44E3-9099-C40C66FF867C}">
                  <a14:compatExt spid="_x0000_s194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TT" sz="800" b="0" i="1" u="none" strike="noStrike" baseline="0">
                  <a:solidFill>
                    <a:srgbClr val="FF0000"/>
                  </a:solidFill>
                  <a:latin typeface="Arial"/>
                  <a:cs typeface="Arial"/>
                </a:rPr>
                <a:t>HideCU</a:t>
              </a:r>
            </a:p>
          </xdr:txBody>
        </xdr:sp>
        <xdr:clientData fPrintsWithSheet="0"/>
      </xdr:twoCellAnchor>
    </mc:Choice>
    <mc:Fallback/>
  </mc:AlternateContent>
</xdr:wsDr>
</file>

<file path=xl/drawings/drawing19.xml><?xml version="1.0" encoding="utf-8"?>
<xdr:wsDr xmlns:xdr="http://schemas.openxmlformats.org/drawingml/2006/spreadsheetDrawing" xmlns:a="http://schemas.openxmlformats.org/drawingml/2006/main">
  <xdr:twoCellAnchor editAs="oneCell">
    <xdr:from>
      <xdr:col>4</xdr:col>
      <xdr:colOff>66675</xdr:colOff>
      <xdr:row>0</xdr:row>
      <xdr:rowOff>0</xdr:rowOff>
    </xdr:from>
    <xdr:to>
      <xdr:col>13</xdr:col>
      <xdr:colOff>390525</xdr:colOff>
      <xdr:row>1</xdr:row>
      <xdr:rowOff>0</xdr:rowOff>
    </xdr:to>
    <xdr:pic>
      <xdr:nvPicPr>
        <xdr:cNvPr id="2" name="Picture 4"/>
        <xdr:cNvPicPr>
          <a:picLocks noChangeAspect="1"/>
        </xdr:cNvPicPr>
      </xdr:nvPicPr>
      <xdr:blipFill>
        <a:blip xmlns:r="http://schemas.openxmlformats.org/officeDocument/2006/relationships" r:embed="rId1" cstate="print"/>
        <a:srcRect/>
        <a:stretch>
          <a:fillRect/>
        </a:stretch>
      </xdr:blipFill>
      <xdr:spPr bwMode="auto">
        <a:xfrm>
          <a:off x="1104900" y="0"/>
          <a:ext cx="4029075" cy="7143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11</xdr:col>
          <xdr:colOff>495300</xdr:colOff>
          <xdr:row>0</xdr:row>
          <xdr:rowOff>9525</xdr:rowOff>
        </xdr:from>
        <xdr:to>
          <xdr:col>13</xdr:col>
          <xdr:colOff>342900</xdr:colOff>
          <xdr:row>0</xdr:row>
          <xdr:rowOff>171450</xdr:rowOff>
        </xdr:to>
        <xdr:sp macro="" textlink="">
          <xdr:nvSpPr>
            <xdr:cNvPr id="20481" name="Button 1" hidden="1">
              <a:extLst>
                <a:ext uri="{63B3BB69-23CF-44E3-9099-C40C66FF867C}">
                  <a14:compatExt spid="_x0000_s204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TT"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485775</xdr:colOff>
          <xdr:row>0</xdr:row>
          <xdr:rowOff>171450</xdr:rowOff>
        </xdr:from>
        <xdr:to>
          <xdr:col>13</xdr:col>
          <xdr:colOff>342900</xdr:colOff>
          <xdr:row>1</xdr:row>
          <xdr:rowOff>47625</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TT" sz="800" b="0" i="1" u="none" strike="noStrike" baseline="0">
                  <a:solidFill>
                    <a:srgbClr val="FF0000"/>
                  </a:solidFill>
                  <a:latin typeface="Arial"/>
                  <a:cs typeface="Arial"/>
                </a:rPr>
                <a:t>HideCU</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180975</xdr:rowOff>
    </xdr:from>
    <xdr:to>
      <xdr:col>16</xdr:col>
      <xdr:colOff>9525</xdr:colOff>
      <xdr:row>0</xdr:row>
      <xdr:rowOff>1304925</xdr:rowOff>
    </xdr:to>
    <xdr:pic>
      <xdr:nvPicPr>
        <xdr:cNvPr id="2" name="Picture 4"/>
        <xdr:cNvPicPr>
          <a:picLocks noChangeAspect="1"/>
        </xdr:cNvPicPr>
      </xdr:nvPicPr>
      <xdr:blipFill>
        <a:blip xmlns:r="http://schemas.openxmlformats.org/officeDocument/2006/relationships" r:embed="rId1" cstate="print"/>
        <a:srcRect/>
        <a:stretch>
          <a:fillRect/>
        </a:stretch>
      </xdr:blipFill>
      <xdr:spPr bwMode="auto">
        <a:xfrm>
          <a:off x="219075" y="180975"/>
          <a:ext cx="6076950" cy="11239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11</xdr:col>
          <xdr:colOff>514350</xdr:colOff>
          <xdr:row>0</xdr:row>
          <xdr:rowOff>9525</xdr:rowOff>
        </xdr:from>
        <xdr:to>
          <xdr:col>13</xdr:col>
          <xdr:colOff>361950</xdr:colOff>
          <xdr:row>0</xdr:row>
          <xdr:rowOff>171450</xdr:rowOff>
        </xdr:to>
        <xdr:sp macro="" textlink="">
          <xdr:nvSpPr>
            <xdr:cNvPr id="8193" name="Button 1" hidden="1">
              <a:extLst>
                <a:ext uri="{63B3BB69-23CF-44E3-9099-C40C66FF867C}">
                  <a14:compatExt spid="_x0000_s81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TT" sz="800" b="0" i="1" u="none" strike="noStrike" baseline="0">
                  <a:solidFill>
                    <a:srgbClr val="FF0000"/>
                  </a:solidFill>
                  <a:latin typeface="Arial"/>
                  <a:cs typeface="Arial"/>
                </a:rPr>
                <a:t>Show CU</a:t>
              </a:r>
            </a:p>
          </xdr:txBody>
        </xdr:sp>
        <xdr:clientData fPrintsWithSheet="0"/>
      </xdr:twoCellAnchor>
    </mc:Choice>
    <mc:Fallback/>
  </mc:AlternateContent>
</xdr:wsDr>
</file>

<file path=xl/drawings/drawing20.xml><?xml version="1.0" encoding="utf-8"?>
<xdr:wsDr xmlns:xdr="http://schemas.openxmlformats.org/drawingml/2006/spreadsheetDrawing" xmlns:a="http://schemas.openxmlformats.org/drawingml/2006/main">
  <xdr:twoCellAnchor editAs="oneCell">
    <xdr:from>
      <xdr:col>1</xdr:col>
      <xdr:colOff>57150</xdr:colOff>
      <xdr:row>0</xdr:row>
      <xdr:rowOff>133350</xdr:rowOff>
    </xdr:from>
    <xdr:to>
      <xdr:col>15</xdr:col>
      <xdr:colOff>247650</xdr:colOff>
      <xdr:row>1</xdr:row>
      <xdr:rowOff>9525</xdr:rowOff>
    </xdr:to>
    <xdr:pic>
      <xdr:nvPicPr>
        <xdr:cNvPr id="2" name="Picture 4"/>
        <xdr:cNvPicPr>
          <a:picLocks noChangeAspect="1"/>
        </xdr:cNvPicPr>
      </xdr:nvPicPr>
      <xdr:blipFill>
        <a:blip xmlns:r="http://schemas.openxmlformats.org/officeDocument/2006/relationships" r:embed="rId1" cstate="print"/>
        <a:srcRect/>
        <a:stretch>
          <a:fillRect/>
        </a:stretch>
      </xdr:blipFill>
      <xdr:spPr bwMode="auto">
        <a:xfrm>
          <a:off x="276225" y="133350"/>
          <a:ext cx="5543550" cy="9429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11</xdr:col>
          <xdr:colOff>514350</xdr:colOff>
          <xdr:row>0</xdr:row>
          <xdr:rowOff>9525</xdr:rowOff>
        </xdr:from>
        <xdr:to>
          <xdr:col>13</xdr:col>
          <xdr:colOff>361950</xdr:colOff>
          <xdr:row>0</xdr:row>
          <xdr:rowOff>171450</xdr:rowOff>
        </xdr:to>
        <xdr:sp macro="" textlink="">
          <xdr:nvSpPr>
            <xdr:cNvPr id="6145" name="Button 1" hidden="1">
              <a:extLst>
                <a:ext uri="{63B3BB69-23CF-44E3-9099-C40C66FF867C}">
                  <a14:compatExt spid="_x0000_s61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TT" sz="800" b="0" i="1" u="none" strike="noStrike" baseline="0">
                  <a:solidFill>
                    <a:srgbClr val="FF0000"/>
                  </a:solidFill>
                  <a:latin typeface="Arial"/>
                  <a:cs typeface="Arial"/>
                </a:rPr>
                <a:t>Show CU</a:t>
              </a:r>
            </a:p>
          </xdr:txBody>
        </xdr:sp>
        <xdr:clientData fPrintsWithSheet="0"/>
      </xdr:twoCellAnchor>
    </mc:Choice>
    <mc:Fallback/>
  </mc:AlternateContent>
</xdr:wsDr>
</file>

<file path=xl/drawings/drawing2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14</xdr:col>
      <xdr:colOff>19050</xdr:colOff>
      <xdr:row>1</xdr:row>
      <xdr:rowOff>28575</xdr:rowOff>
    </xdr:to>
    <xdr:pic>
      <xdr:nvPicPr>
        <xdr:cNvPr id="2" name="Picture 3"/>
        <xdr:cNvPicPr>
          <a:picLocks noChangeAspect="1"/>
        </xdr:cNvPicPr>
      </xdr:nvPicPr>
      <xdr:blipFill>
        <a:blip xmlns:r="http://schemas.openxmlformats.org/officeDocument/2006/relationships" r:embed="rId1" cstate="print"/>
        <a:srcRect/>
        <a:stretch>
          <a:fillRect/>
        </a:stretch>
      </xdr:blipFill>
      <xdr:spPr bwMode="auto">
        <a:xfrm>
          <a:off x="104775" y="0"/>
          <a:ext cx="5372100" cy="9144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11</xdr:col>
          <xdr:colOff>514350</xdr:colOff>
          <xdr:row>0</xdr:row>
          <xdr:rowOff>9525</xdr:rowOff>
        </xdr:from>
        <xdr:to>
          <xdr:col>13</xdr:col>
          <xdr:colOff>361950</xdr:colOff>
          <xdr:row>0</xdr:row>
          <xdr:rowOff>171450</xdr:rowOff>
        </xdr:to>
        <xdr:sp macro="" textlink="">
          <xdr:nvSpPr>
            <xdr:cNvPr id="5121" name="Button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TT" sz="800" b="0" i="1" u="none" strike="noStrike" baseline="0">
                  <a:solidFill>
                    <a:srgbClr val="FF0000"/>
                  </a:solidFill>
                  <a:latin typeface="Arial"/>
                  <a:cs typeface="Arial"/>
                </a:rPr>
                <a:t>Show CU</a:t>
              </a:r>
            </a:p>
          </xdr:txBody>
        </xdr:sp>
        <xdr:clientData fPrintsWithSheet="0"/>
      </xdr:twoCellAnchor>
    </mc:Choice>
    <mc:Fallback/>
  </mc:AlternateContent>
</xdr:wsDr>
</file>

<file path=xl/drawings/drawing22.xml><?xml version="1.0" encoding="utf-8"?>
<xdr:wsDr xmlns:xdr="http://schemas.openxmlformats.org/drawingml/2006/spreadsheetDrawing" xmlns:a="http://schemas.openxmlformats.org/drawingml/2006/main">
  <xdr:twoCellAnchor editAs="oneCell">
    <xdr:from>
      <xdr:col>0</xdr:col>
      <xdr:colOff>781050</xdr:colOff>
      <xdr:row>1</xdr:row>
      <xdr:rowOff>238125</xdr:rowOff>
    </xdr:from>
    <xdr:to>
      <xdr:col>4</xdr:col>
      <xdr:colOff>914400</xdr:colOff>
      <xdr:row>3</xdr:row>
      <xdr:rowOff>0</xdr:rowOff>
    </xdr:to>
    <xdr:pic>
      <xdr:nvPicPr>
        <xdr:cNvPr id="3" name="Picture 3"/>
        <xdr:cNvPicPr>
          <a:picLocks noChangeAspect="1"/>
        </xdr:cNvPicPr>
      </xdr:nvPicPr>
      <xdr:blipFill>
        <a:blip xmlns:r="http://schemas.openxmlformats.org/officeDocument/2006/relationships" r:embed="rId1" cstate="print"/>
        <a:srcRect/>
        <a:stretch>
          <a:fillRect/>
        </a:stretch>
      </xdr:blipFill>
      <xdr:spPr bwMode="auto">
        <a:xfrm>
          <a:off x="781050" y="361950"/>
          <a:ext cx="5372100" cy="9144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180975</xdr:rowOff>
    </xdr:from>
    <xdr:to>
      <xdr:col>16</xdr:col>
      <xdr:colOff>9525</xdr:colOff>
      <xdr:row>0</xdr:row>
      <xdr:rowOff>1304925</xdr:rowOff>
    </xdr:to>
    <xdr:pic>
      <xdr:nvPicPr>
        <xdr:cNvPr id="2" name="Picture 4"/>
        <xdr:cNvPicPr>
          <a:picLocks noChangeAspect="1"/>
        </xdr:cNvPicPr>
      </xdr:nvPicPr>
      <xdr:blipFill>
        <a:blip xmlns:r="http://schemas.openxmlformats.org/officeDocument/2006/relationships" r:embed="rId1" cstate="print"/>
        <a:srcRect/>
        <a:stretch>
          <a:fillRect/>
        </a:stretch>
      </xdr:blipFill>
      <xdr:spPr bwMode="auto">
        <a:xfrm>
          <a:off x="219075" y="180975"/>
          <a:ext cx="6076950" cy="11239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11</xdr:col>
          <xdr:colOff>514350</xdr:colOff>
          <xdr:row>0</xdr:row>
          <xdr:rowOff>9525</xdr:rowOff>
        </xdr:from>
        <xdr:to>
          <xdr:col>13</xdr:col>
          <xdr:colOff>361950</xdr:colOff>
          <xdr:row>0</xdr:row>
          <xdr:rowOff>171450</xdr:rowOff>
        </xdr:to>
        <xdr:sp macro="" textlink="">
          <xdr:nvSpPr>
            <xdr:cNvPr id="12289" name="Button 1" hidden="1">
              <a:extLst>
                <a:ext uri="{63B3BB69-23CF-44E3-9099-C40C66FF867C}">
                  <a14:compatExt spid="_x0000_s122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TT" sz="800" b="0" i="1" u="none" strike="noStrike" baseline="0">
                  <a:solidFill>
                    <a:srgbClr val="FF0000"/>
                  </a:solidFill>
                  <a:latin typeface="Arial"/>
                  <a:cs typeface="Arial"/>
                </a:rPr>
                <a:t>Show CU</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180975</xdr:rowOff>
    </xdr:from>
    <xdr:to>
      <xdr:col>16</xdr:col>
      <xdr:colOff>9525</xdr:colOff>
      <xdr:row>0</xdr:row>
      <xdr:rowOff>1304925</xdr:rowOff>
    </xdr:to>
    <xdr:pic>
      <xdr:nvPicPr>
        <xdr:cNvPr id="2" name="Picture 4"/>
        <xdr:cNvPicPr>
          <a:picLocks noChangeAspect="1"/>
        </xdr:cNvPicPr>
      </xdr:nvPicPr>
      <xdr:blipFill>
        <a:blip xmlns:r="http://schemas.openxmlformats.org/officeDocument/2006/relationships" r:embed="rId1" cstate="print"/>
        <a:srcRect/>
        <a:stretch>
          <a:fillRect/>
        </a:stretch>
      </xdr:blipFill>
      <xdr:spPr bwMode="auto">
        <a:xfrm>
          <a:off x="219075" y="180975"/>
          <a:ext cx="6076950" cy="11239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11</xdr:col>
          <xdr:colOff>514350</xdr:colOff>
          <xdr:row>0</xdr:row>
          <xdr:rowOff>9525</xdr:rowOff>
        </xdr:from>
        <xdr:to>
          <xdr:col>13</xdr:col>
          <xdr:colOff>361950</xdr:colOff>
          <xdr:row>0</xdr:row>
          <xdr:rowOff>171450</xdr:rowOff>
        </xdr:to>
        <xdr:sp macro="" textlink="">
          <xdr:nvSpPr>
            <xdr:cNvPr id="13313" name="Button 1" hidden="1">
              <a:extLst>
                <a:ext uri="{63B3BB69-23CF-44E3-9099-C40C66FF867C}">
                  <a14:compatExt spid="_x0000_s133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TT" sz="800" b="0" i="1" u="none" strike="noStrike" baseline="0">
                  <a:solidFill>
                    <a:srgbClr val="FF0000"/>
                  </a:solidFill>
                  <a:latin typeface="Arial"/>
                  <a:cs typeface="Arial"/>
                </a:rPr>
                <a:t>Show CU</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15</xdr:col>
      <xdr:colOff>581025</xdr:colOff>
      <xdr:row>1</xdr:row>
      <xdr:rowOff>0</xdr:rowOff>
    </xdr:to>
    <xdr:pic>
      <xdr:nvPicPr>
        <xdr:cNvPr id="2" name="Picture 4"/>
        <xdr:cNvPicPr>
          <a:picLocks noChangeAspect="1"/>
        </xdr:cNvPicPr>
      </xdr:nvPicPr>
      <xdr:blipFill>
        <a:blip xmlns:r="http://schemas.openxmlformats.org/officeDocument/2006/relationships" r:embed="rId1" cstate="print"/>
        <a:srcRect/>
        <a:stretch>
          <a:fillRect/>
        </a:stretch>
      </xdr:blipFill>
      <xdr:spPr bwMode="auto">
        <a:xfrm>
          <a:off x="76200" y="0"/>
          <a:ext cx="6076950" cy="11239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11</xdr:col>
          <xdr:colOff>514350</xdr:colOff>
          <xdr:row>0</xdr:row>
          <xdr:rowOff>9525</xdr:rowOff>
        </xdr:from>
        <xdr:to>
          <xdr:col>13</xdr:col>
          <xdr:colOff>361950</xdr:colOff>
          <xdr:row>0</xdr:row>
          <xdr:rowOff>171450</xdr:rowOff>
        </xdr:to>
        <xdr:sp macro="" textlink="">
          <xdr:nvSpPr>
            <xdr:cNvPr id="15361" name="Button 1" hidden="1">
              <a:extLst>
                <a:ext uri="{63B3BB69-23CF-44E3-9099-C40C66FF867C}">
                  <a14:compatExt spid="_x0000_s1536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TT" sz="800" b="0" i="1" u="none" strike="noStrike" baseline="0">
                  <a:solidFill>
                    <a:srgbClr val="FF0000"/>
                  </a:solidFill>
                  <a:latin typeface="Arial"/>
                  <a:cs typeface="Arial"/>
                </a:rPr>
                <a:t>Show CU</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39</xdr:col>
      <xdr:colOff>238125</xdr:colOff>
      <xdr:row>0</xdr:row>
      <xdr:rowOff>0</xdr:rowOff>
    </xdr:from>
    <xdr:to>
      <xdr:col>95</xdr:col>
      <xdr:colOff>647700</xdr:colOff>
      <xdr:row>6</xdr:row>
      <xdr:rowOff>361950</xdr:rowOff>
    </xdr:to>
    <xdr:pic>
      <xdr:nvPicPr>
        <xdr:cNvPr id="2" name="Picture 1"/>
        <xdr:cNvPicPr>
          <a:picLocks noChangeAspect="1"/>
        </xdr:cNvPicPr>
      </xdr:nvPicPr>
      <xdr:blipFill>
        <a:blip xmlns:r="http://schemas.openxmlformats.org/officeDocument/2006/relationships" r:embed="rId1" cstate="print"/>
        <a:srcRect/>
        <a:stretch>
          <a:fillRect/>
        </a:stretch>
      </xdr:blipFill>
      <xdr:spPr bwMode="auto">
        <a:xfrm>
          <a:off x="16687800" y="0"/>
          <a:ext cx="9734550" cy="21812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314325</xdr:rowOff>
    </xdr:from>
    <xdr:to>
      <xdr:col>15</xdr:col>
      <xdr:colOff>581025</xdr:colOff>
      <xdr:row>0</xdr:row>
      <xdr:rowOff>1438275</xdr:rowOff>
    </xdr:to>
    <xdr:pic>
      <xdr:nvPicPr>
        <xdr:cNvPr id="2" name="Picture 4"/>
        <xdr:cNvPicPr>
          <a:picLocks noChangeAspect="1"/>
        </xdr:cNvPicPr>
      </xdr:nvPicPr>
      <xdr:blipFill>
        <a:blip xmlns:r="http://schemas.openxmlformats.org/officeDocument/2006/relationships" r:embed="rId1" cstate="print"/>
        <a:srcRect/>
        <a:stretch>
          <a:fillRect/>
        </a:stretch>
      </xdr:blipFill>
      <xdr:spPr bwMode="auto">
        <a:xfrm>
          <a:off x="76200" y="314325"/>
          <a:ext cx="6076950" cy="11239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11</xdr:col>
          <xdr:colOff>514350</xdr:colOff>
          <xdr:row>0</xdr:row>
          <xdr:rowOff>9525</xdr:rowOff>
        </xdr:from>
        <xdr:to>
          <xdr:col>13</xdr:col>
          <xdr:colOff>361950</xdr:colOff>
          <xdr:row>0</xdr:row>
          <xdr:rowOff>171450</xdr:rowOff>
        </xdr:to>
        <xdr:sp macro="" textlink="">
          <xdr:nvSpPr>
            <xdr:cNvPr id="7169" name="Button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TT" sz="800" b="0" i="1" u="none" strike="noStrike" baseline="0">
                  <a:solidFill>
                    <a:srgbClr val="FF0000"/>
                  </a:solidFill>
                  <a:latin typeface="Arial"/>
                  <a:cs typeface="Arial"/>
                </a:rPr>
                <a:t>Show CU</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314325</xdr:rowOff>
    </xdr:from>
    <xdr:to>
      <xdr:col>15</xdr:col>
      <xdr:colOff>581025</xdr:colOff>
      <xdr:row>0</xdr:row>
      <xdr:rowOff>1438275</xdr:rowOff>
    </xdr:to>
    <xdr:pic>
      <xdr:nvPicPr>
        <xdr:cNvPr id="2" name="Picture 4"/>
        <xdr:cNvPicPr>
          <a:picLocks noChangeAspect="1"/>
        </xdr:cNvPicPr>
      </xdr:nvPicPr>
      <xdr:blipFill>
        <a:blip xmlns:r="http://schemas.openxmlformats.org/officeDocument/2006/relationships" r:embed="rId1" cstate="print"/>
        <a:srcRect/>
        <a:stretch>
          <a:fillRect/>
        </a:stretch>
      </xdr:blipFill>
      <xdr:spPr bwMode="auto">
        <a:xfrm>
          <a:off x="76200" y="314325"/>
          <a:ext cx="6076950" cy="11239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11</xdr:col>
          <xdr:colOff>514350</xdr:colOff>
          <xdr:row>0</xdr:row>
          <xdr:rowOff>9525</xdr:rowOff>
        </xdr:from>
        <xdr:to>
          <xdr:col>13</xdr:col>
          <xdr:colOff>361950</xdr:colOff>
          <xdr:row>0</xdr:row>
          <xdr:rowOff>171450</xdr:rowOff>
        </xdr:to>
        <xdr:sp macro="" textlink="">
          <xdr:nvSpPr>
            <xdr:cNvPr id="11265" name="Button 1" hidden="1">
              <a:extLst>
                <a:ext uri="{63B3BB69-23CF-44E3-9099-C40C66FF867C}">
                  <a14:compatExt spid="_x0000_s1126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TT" sz="800" b="0" i="1" u="none" strike="noStrike" baseline="0">
                  <a:solidFill>
                    <a:srgbClr val="FF0000"/>
                  </a:solidFill>
                  <a:latin typeface="Arial"/>
                  <a:cs typeface="Arial"/>
                </a:rPr>
                <a:t>Show CU</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314325</xdr:rowOff>
    </xdr:from>
    <xdr:to>
      <xdr:col>15</xdr:col>
      <xdr:colOff>581025</xdr:colOff>
      <xdr:row>0</xdr:row>
      <xdr:rowOff>1438275</xdr:rowOff>
    </xdr:to>
    <xdr:pic>
      <xdr:nvPicPr>
        <xdr:cNvPr id="2" name="Picture 4"/>
        <xdr:cNvPicPr>
          <a:picLocks noChangeAspect="1"/>
        </xdr:cNvPicPr>
      </xdr:nvPicPr>
      <xdr:blipFill>
        <a:blip xmlns:r="http://schemas.openxmlformats.org/officeDocument/2006/relationships" r:embed="rId1" cstate="print"/>
        <a:srcRect/>
        <a:stretch>
          <a:fillRect/>
        </a:stretch>
      </xdr:blipFill>
      <xdr:spPr bwMode="auto">
        <a:xfrm>
          <a:off x="76200" y="314325"/>
          <a:ext cx="6076950" cy="11239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11</xdr:col>
          <xdr:colOff>514350</xdr:colOff>
          <xdr:row>0</xdr:row>
          <xdr:rowOff>9525</xdr:rowOff>
        </xdr:from>
        <xdr:to>
          <xdr:col>13</xdr:col>
          <xdr:colOff>361950</xdr:colOff>
          <xdr:row>0</xdr:row>
          <xdr:rowOff>171450</xdr:rowOff>
        </xdr:to>
        <xdr:sp macro="" textlink="">
          <xdr:nvSpPr>
            <xdr:cNvPr id="14337" name="Button 1" hidden="1">
              <a:extLst>
                <a:ext uri="{63B3BB69-23CF-44E3-9099-C40C66FF867C}">
                  <a14:compatExt spid="_x0000_s143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TT" sz="800" b="0" i="1" u="none" strike="noStrike" baseline="0">
                  <a:solidFill>
                    <a:srgbClr val="FF0000"/>
                  </a:solidFill>
                  <a:latin typeface="Arial"/>
                  <a:cs typeface="Arial"/>
                </a:rPr>
                <a:t>Show CU</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amille\Downloads\Lease%20Tennis%202k16\Under%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mille\Downloads\Lease%20Tennis%202k16\Under%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amille\Downloads\Lease%20Tennis%202k16\Under%20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amille\Downloads\Lease%20Tennis%202k16\Under%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amille\Downloads\Lease%20Tennis%202k16\Under%201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jamille\Downloads\Lease%20Tennis%202k16\Under%20%20Nov.%201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jamille\Downloads\Lease%20Mixed%20Doubles%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sheetName val="Week SetUp"/>
      <sheetName val="SetUp Officials"/>
      <sheetName val="CHECKLIST"/>
      <sheetName val="Cover page"/>
      <sheetName val="Referee's Report"/>
      <sheetName val="Plr Notice"/>
      <sheetName val="Boys Plr List"/>
      <sheetName val="Girls Plr List"/>
      <sheetName val="Boys'10 RR G1 - G5"/>
      <sheetName val="Girls'10 RR G1 "/>
      <sheetName val="Boys'10 RR Final R"/>
      <sheetName val="Boys Si Main Draw Sign-in sheet"/>
      <sheetName val="Boys Si Main Draw Prep"/>
      <sheetName val="Boys 10 Si Main "/>
      <sheetName val="Boys Si Main 24&amp;32"/>
      <sheetName val="Girl Si Main Draw Sign-in sh"/>
      <sheetName val="Girls Si Main Draw Prep"/>
      <sheetName val="Girls 10 Si Main "/>
      <sheetName val="Girls Si Main 24&amp;32"/>
      <sheetName val="Boys Si Consol Sign-in sheet"/>
      <sheetName val="Boys 10 Si Con Prep"/>
      <sheetName val="Boys Si Consol 8"/>
      <sheetName val="Boys Si Consol 16 "/>
      <sheetName val="Boys Si Consol 32"/>
      <sheetName val="Girls Si Consol Sign-in sh"/>
      <sheetName val="Girls 10 Si Consol Prep"/>
      <sheetName val="Girls 10 Si Consol 8"/>
      <sheetName val="Girls Si Consol 16"/>
      <sheetName val="Girls Si Consol 32"/>
      <sheetName val="Boys 10 Do Sign-in sheet"/>
      <sheetName val="Boys Do Main Draw Prep"/>
      <sheetName val="Boys 10 Do Main "/>
      <sheetName val="Girls 10 Do Sign-in sheet"/>
      <sheetName val="Girls Do Main Draw Prep"/>
      <sheetName val="Girls 10 Do Main "/>
      <sheetName val="Plr List for OofP"/>
      <sheetName val="OofP 4 cts"/>
      <sheetName val="OofP 8 cts"/>
      <sheetName val="Practice Cts"/>
      <sheetName val="Offence Report"/>
      <sheetName val="Penalty card"/>
      <sheetName val="Medical Cert"/>
      <sheetName val="Unusual Ruling"/>
      <sheetName val="Country Codes"/>
      <sheetName val="Draw Help Sheet"/>
    </sheetNames>
    <sheetDataSet>
      <sheetData sheetId="0"/>
      <sheetData sheetId="1">
        <row r="10">
          <cell r="A10" t="str">
            <v>26th - 30th May 2016</v>
          </cell>
          <cell r="E10" t="str">
            <v>Lamech Kevin Clarke</v>
          </cell>
        </row>
      </sheetData>
      <sheetData sheetId="2">
        <row r="21">
          <cell r="P21" t="str">
            <v>Umpire</v>
          </cell>
        </row>
        <row r="22">
          <cell r="P22" t="str">
            <v/>
          </cell>
        </row>
        <row r="23">
          <cell r="P23" t="str">
            <v/>
          </cell>
        </row>
        <row r="24">
          <cell r="P24" t="str">
            <v/>
          </cell>
        </row>
        <row r="25">
          <cell r="P25" t="str">
            <v/>
          </cell>
        </row>
        <row r="26">
          <cell r="P26" t="str">
            <v/>
          </cell>
        </row>
        <row r="27">
          <cell r="P27" t="str">
            <v/>
          </cell>
        </row>
        <row r="28">
          <cell r="P28" t="str">
            <v/>
          </cell>
        </row>
        <row r="29">
          <cell r="P29" t="str">
            <v/>
          </cell>
        </row>
        <row r="30">
          <cell r="P30" t="str">
            <v>None</v>
          </cell>
        </row>
      </sheetData>
      <sheetData sheetId="3"/>
      <sheetData sheetId="4"/>
      <sheetData sheetId="5"/>
      <sheetData sheetId="6"/>
      <sheetData sheetId="7"/>
      <sheetData sheetId="8"/>
      <sheetData sheetId="9"/>
      <sheetData sheetId="10"/>
      <sheetData sheetId="11"/>
      <sheetData sheetId="12"/>
      <sheetData sheetId="13">
        <row r="5">
          <cell r="R5">
            <v>4</v>
          </cell>
        </row>
        <row r="7">
          <cell r="A7">
            <v>1</v>
          </cell>
          <cell r="B7" t="str">
            <v>SYLVESTER</v>
          </cell>
          <cell r="C7" t="str">
            <v>BECKHAM</v>
          </cell>
          <cell r="M7">
            <v>1</v>
          </cell>
          <cell r="Q7">
            <v>999</v>
          </cell>
          <cell r="R7">
            <v>1</v>
          </cell>
        </row>
        <row r="8">
          <cell r="A8">
            <v>2</v>
          </cell>
          <cell r="B8" t="str">
            <v>JEARY</v>
          </cell>
          <cell r="C8" t="str">
            <v>DANIEL</v>
          </cell>
          <cell r="M8">
            <v>2</v>
          </cell>
          <cell r="Q8">
            <v>999</v>
          </cell>
          <cell r="R8">
            <v>2</v>
          </cell>
        </row>
        <row r="9">
          <cell r="A9">
            <v>3</v>
          </cell>
          <cell r="B9" t="str">
            <v>HADDEN</v>
          </cell>
          <cell r="C9" t="str">
            <v>JAMES</v>
          </cell>
          <cell r="M9">
            <v>3</v>
          </cell>
          <cell r="Q9">
            <v>999</v>
          </cell>
          <cell r="R9">
            <v>3</v>
          </cell>
        </row>
        <row r="10">
          <cell r="A10">
            <v>4</v>
          </cell>
          <cell r="B10" t="str">
            <v>DENOON</v>
          </cell>
          <cell r="C10" t="str">
            <v>LUCA</v>
          </cell>
          <cell r="M10">
            <v>4</v>
          </cell>
          <cell r="Q10">
            <v>999</v>
          </cell>
          <cell r="R10">
            <v>4</v>
          </cell>
        </row>
        <row r="11">
          <cell r="A11">
            <v>5</v>
          </cell>
          <cell r="B11" t="str">
            <v>DALLA COSTA</v>
          </cell>
          <cell r="C11" t="str">
            <v>KALE</v>
          </cell>
          <cell r="M11">
            <v>999</v>
          </cell>
          <cell r="Q11">
            <v>999</v>
          </cell>
        </row>
        <row r="12">
          <cell r="A12">
            <v>6</v>
          </cell>
          <cell r="B12" t="str">
            <v>RAMSUMAIR</v>
          </cell>
          <cell r="C12" t="str">
            <v>SHANE</v>
          </cell>
          <cell r="M12">
            <v>999</v>
          </cell>
          <cell r="Q12">
            <v>999</v>
          </cell>
        </row>
        <row r="13">
          <cell r="A13">
            <v>7</v>
          </cell>
          <cell r="B13" t="str">
            <v>CHIN</v>
          </cell>
          <cell r="C13" t="str">
            <v>ALEX</v>
          </cell>
          <cell r="M13">
            <v>999</v>
          </cell>
          <cell r="Q13">
            <v>999</v>
          </cell>
        </row>
        <row r="14">
          <cell r="A14">
            <v>8</v>
          </cell>
          <cell r="B14" t="str">
            <v>SHARMA</v>
          </cell>
          <cell r="C14" t="str">
            <v>ARAN</v>
          </cell>
          <cell r="M14">
            <v>999</v>
          </cell>
          <cell r="Q14">
            <v>999</v>
          </cell>
        </row>
        <row r="15">
          <cell r="A15">
            <v>9</v>
          </cell>
          <cell r="B15" t="str">
            <v>BYNG</v>
          </cell>
          <cell r="C15" t="str">
            <v>ZACHERY</v>
          </cell>
          <cell r="M15">
            <v>999</v>
          </cell>
          <cell r="Q15">
            <v>999</v>
          </cell>
        </row>
        <row r="16">
          <cell r="A16">
            <v>10</v>
          </cell>
          <cell r="B16" t="str">
            <v>QUASHIE</v>
          </cell>
          <cell r="C16" t="str">
            <v>JACE</v>
          </cell>
          <cell r="M16">
            <v>999</v>
          </cell>
          <cell r="Q16">
            <v>999</v>
          </cell>
        </row>
        <row r="17">
          <cell r="A17">
            <v>11</v>
          </cell>
          <cell r="B17" t="str">
            <v>BYE</v>
          </cell>
          <cell r="M17">
            <v>999</v>
          </cell>
          <cell r="Q17">
            <v>999</v>
          </cell>
        </row>
        <row r="18">
          <cell r="A18">
            <v>12</v>
          </cell>
          <cell r="M18">
            <v>999</v>
          </cell>
          <cell r="Q18">
            <v>999</v>
          </cell>
        </row>
        <row r="19">
          <cell r="A19">
            <v>13</v>
          </cell>
          <cell r="M19">
            <v>999</v>
          </cell>
          <cell r="Q19">
            <v>999</v>
          </cell>
        </row>
        <row r="20">
          <cell r="A20">
            <v>14</v>
          </cell>
          <cell r="M20">
            <v>999</v>
          </cell>
          <cell r="Q20">
            <v>999</v>
          </cell>
        </row>
        <row r="21">
          <cell r="A21">
            <v>15</v>
          </cell>
          <cell r="M21">
            <v>999</v>
          </cell>
          <cell r="Q21">
            <v>999</v>
          </cell>
        </row>
        <row r="22">
          <cell r="A22">
            <v>16</v>
          </cell>
          <cell r="M22">
            <v>999</v>
          </cell>
          <cell r="Q22">
            <v>999</v>
          </cell>
        </row>
        <row r="23">
          <cell r="A23">
            <v>17</v>
          </cell>
          <cell r="M23">
            <v>999</v>
          </cell>
          <cell r="Q23">
            <v>999</v>
          </cell>
        </row>
        <row r="24">
          <cell r="A24">
            <v>18</v>
          </cell>
          <cell r="M24">
            <v>999</v>
          </cell>
          <cell r="Q24">
            <v>999</v>
          </cell>
        </row>
        <row r="25">
          <cell r="A25">
            <v>19</v>
          </cell>
          <cell r="M25">
            <v>999</v>
          </cell>
          <cell r="Q25">
            <v>999</v>
          </cell>
        </row>
        <row r="26">
          <cell r="A26">
            <v>20</v>
          </cell>
          <cell r="M26">
            <v>999</v>
          </cell>
          <cell r="Q26">
            <v>999</v>
          </cell>
        </row>
        <row r="27">
          <cell r="A27">
            <v>21</v>
          </cell>
          <cell r="M27">
            <v>999</v>
          </cell>
          <cell r="Q27">
            <v>999</v>
          </cell>
        </row>
        <row r="28">
          <cell r="A28">
            <v>22</v>
          </cell>
          <cell r="M28">
            <v>999</v>
          </cell>
          <cell r="Q28">
            <v>999</v>
          </cell>
        </row>
        <row r="29">
          <cell r="A29">
            <v>23</v>
          </cell>
          <cell r="M29">
            <v>999</v>
          </cell>
          <cell r="Q29">
            <v>999</v>
          </cell>
        </row>
        <row r="30">
          <cell r="A30">
            <v>24</v>
          </cell>
          <cell r="M30">
            <v>999</v>
          </cell>
          <cell r="Q30">
            <v>999</v>
          </cell>
        </row>
        <row r="31">
          <cell r="A31">
            <v>25</v>
          </cell>
          <cell r="M31">
            <v>999</v>
          </cell>
          <cell r="Q31">
            <v>999</v>
          </cell>
        </row>
        <row r="32">
          <cell r="A32">
            <v>26</v>
          </cell>
          <cell r="M32">
            <v>999</v>
          </cell>
          <cell r="Q32">
            <v>999</v>
          </cell>
        </row>
        <row r="33">
          <cell r="A33">
            <v>27</v>
          </cell>
          <cell r="M33">
            <v>999</v>
          </cell>
          <cell r="Q33">
            <v>999</v>
          </cell>
        </row>
        <row r="34">
          <cell r="A34">
            <v>28</v>
          </cell>
          <cell r="M34">
            <v>999</v>
          </cell>
          <cell r="Q34">
            <v>999</v>
          </cell>
        </row>
        <row r="35">
          <cell r="A35">
            <v>29</v>
          </cell>
          <cell r="M35">
            <v>999</v>
          </cell>
          <cell r="Q35">
            <v>999</v>
          </cell>
        </row>
        <row r="36">
          <cell r="A36">
            <v>30</v>
          </cell>
          <cell r="M36">
            <v>999</v>
          </cell>
          <cell r="Q36">
            <v>999</v>
          </cell>
        </row>
        <row r="37">
          <cell r="A37">
            <v>31</v>
          </cell>
          <cell r="M37">
            <v>999</v>
          </cell>
          <cell r="Q37">
            <v>999</v>
          </cell>
        </row>
        <row r="38">
          <cell r="A38">
            <v>32</v>
          </cell>
          <cell r="M38">
            <v>999</v>
          </cell>
          <cell r="Q38">
            <v>999</v>
          </cell>
        </row>
        <row r="39">
          <cell r="A39">
            <v>33</v>
          </cell>
          <cell r="M39">
            <v>999</v>
          </cell>
          <cell r="Q39">
            <v>999</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5">
          <cell r="V5">
            <v>4</v>
          </cell>
        </row>
        <row r="7">
          <cell r="A7" t="str">
            <v>Line</v>
          </cell>
          <cell r="B7" t="str">
            <v>Family name</v>
          </cell>
          <cell r="C7" t="str">
            <v>First name</v>
          </cell>
          <cell r="D7" t="str">
            <v>Nat.</v>
          </cell>
          <cell r="E7" t="str">
            <v>ITF 18Rank</v>
          </cell>
          <cell r="F7" t="str">
            <v>Si MainDA, SE, 16E, Q, LL</v>
          </cell>
          <cell r="G7" t="str">
            <v>Family name</v>
          </cell>
          <cell r="H7" t="str">
            <v>First name</v>
          </cell>
          <cell r="I7" t="str">
            <v>Nat.</v>
          </cell>
          <cell r="L7" t="str">
            <v>StatusNo</v>
          </cell>
          <cell r="M7" t="str">
            <v>ITF 18Rank</v>
          </cell>
          <cell r="N7" t="str">
            <v>Si MainDA, SE, 16E, Q</v>
          </cell>
          <cell r="O7" t="str">
            <v>Seq123</v>
          </cell>
          <cell r="P7" t="str">
            <v>Seqabc</v>
          </cell>
          <cell r="Q7" t="str">
            <v>AccPri-ority</v>
          </cell>
          <cell r="R7" t="str">
            <v>CombRanking</v>
          </cell>
          <cell r="S7" t="str">
            <v>Acc.Tie-Break</v>
          </cell>
          <cell r="T7" t="str">
            <v>Do AccstatusDA,WCA</v>
          </cell>
          <cell r="U7" t="str">
            <v>DisplayRankITF18</v>
          </cell>
          <cell r="V7" t="str">
            <v>Seed Pos</v>
          </cell>
        </row>
        <row r="8">
          <cell r="A8">
            <v>1</v>
          </cell>
          <cell r="B8" t="str">
            <v>MERRY</v>
          </cell>
          <cell r="C8" t="str">
            <v>ALEX</v>
          </cell>
          <cell r="G8" t="str">
            <v>SYLVESTER</v>
          </cell>
          <cell r="H8" t="str">
            <v>BECKHAM</v>
          </cell>
          <cell r="L8">
            <v>0</v>
          </cell>
          <cell r="O8">
            <v>0</v>
          </cell>
          <cell r="P8">
            <v>0</v>
          </cell>
          <cell r="Q8">
            <v>0</v>
          </cell>
          <cell r="R8">
            <v>0</v>
          </cell>
          <cell r="U8">
            <v>0</v>
          </cell>
          <cell r="V8">
            <v>1</v>
          </cell>
        </row>
        <row r="9">
          <cell r="A9">
            <v>2</v>
          </cell>
          <cell r="B9" t="str">
            <v>DALLA-COSTA</v>
          </cell>
          <cell r="C9" t="str">
            <v>KALE</v>
          </cell>
          <cell r="G9" t="str">
            <v>HADDEN</v>
          </cell>
          <cell r="H9" t="str">
            <v>JAMES</v>
          </cell>
          <cell r="L9">
            <v>0</v>
          </cell>
          <cell r="O9">
            <v>0</v>
          </cell>
          <cell r="P9">
            <v>0</v>
          </cell>
          <cell r="Q9">
            <v>0</v>
          </cell>
          <cell r="R9">
            <v>0</v>
          </cell>
          <cell r="U9">
            <v>0</v>
          </cell>
          <cell r="V9">
            <v>2</v>
          </cell>
        </row>
        <row r="10">
          <cell r="A10">
            <v>3</v>
          </cell>
          <cell r="B10" t="str">
            <v>JEARY</v>
          </cell>
          <cell r="C10" t="str">
            <v>DANIEL</v>
          </cell>
          <cell r="G10" t="str">
            <v>CHIN</v>
          </cell>
          <cell r="H10" t="str">
            <v>ALEX</v>
          </cell>
          <cell r="L10">
            <v>0</v>
          </cell>
          <cell r="O10">
            <v>0</v>
          </cell>
          <cell r="P10">
            <v>0</v>
          </cell>
          <cell r="Q10">
            <v>0</v>
          </cell>
          <cell r="R10">
            <v>0</v>
          </cell>
          <cell r="U10">
            <v>0</v>
          </cell>
          <cell r="V10">
            <v>3</v>
          </cell>
        </row>
        <row r="11">
          <cell r="A11">
            <v>4</v>
          </cell>
          <cell r="B11" t="str">
            <v>RAMSUMAIR</v>
          </cell>
          <cell r="C11" t="str">
            <v>SHANE</v>
          </cell>
          <cell r="G11" t="str">
            <v>DENOON</v>
          </cell>
          <cell r="H11" t="str">
            <v>LUCA</v>
          </cell>
          <cell r="L11">
            <v>0</v>
          </cell>
          <cell r="O11">
            <v>0</v>
          </cell>
          <cell r="P11">
            <v>0</v>
          </cell>
          <cell r="Q11">
            <v>0</v>
          </cell>
          <cell r="R11">
            <v>0</v>
          </cell>
          <cell r="U11">
            <v>0</v>
          </cell>
          <cell r="V11">
            <v>4</v>
          </cell>
        </row>
        <row r="12">
          <cell r="A12">
            <v>5</v>
          </cell>
          <cell r="B12" t="str">
            <v>EUDOXIE</v>
          </cell>
          <cell r="C12" t="str">
            <v>GERON</v>
          </cell>
          <cell r="G12" t="str">
            <v>MARTIN</v>
          </cell>
          <cell r="H12" t="str">
            <v>NATHAN</v>
          </cell>
          <cell r="L12">
            <v>0</v>
          </cell>
          <cell r="O12">
            <v>0</v>
          </cell>
          <cell r="P12">
            <v>0</v>
          </cell>
          <cell r="Q12">
            <v>0</v>
          </cell>
          <cell r="R12">
            <v>0</v>
          </cell>
          <cell r="U12">
            <v>0</v>
          </cell>
        </row>
        <row r="13">
          <cell r="A13">
            <v>6</v>
          </cell>
          <cell r="B13" t="str">
            <v>BOXILL</v>
          </cell>
          <cell r="C13" t="str">
            <v>ISAIAH</v>
          </cell>
          <cell r="G13" t="str">
            <v>QUASHIE</v>
          </cell>
          <cell r="H13" t="str">
            <v>JACE</v>
          </cell>
          <cell r="L13">
            <v>0</v>
          </cell>
          <cell r="O13">
            <v>0</v>
          </cell>
          <cell r="P13">
            <v>0</v>
          </cell>
          <cell r="Q13">
            <v>0</v>
          </cell>
          <cell r="R13">
            <v>0</v>
          </cell>
          <cell r="U13">
            <v>0</v>
          </cell>
        </row>
        <row r="14">
          <cell r="A14">
            <v>7</v>
          </cell>
          <cell r="B14" t="str">
            <v>HARRICHARAN</v>
          </cell>
          <cell r="C14" t="str">
            <v>BRIAN</v>
          </cell>
          <cell r="G14" t="str">
            <v>HARRICHARAN</v>
          </cell>
          <cell r="H14" t="str">
            <v>BRIANNA</v>
          </cell>
          <cell r="L14">
            <v>0</v>
          </cell>
          <cell r="O14">
            <v>0</v>
          </cell>
          <cell r="P14">
            <v>0</v>
          </cell>
          <cell r="Q14">
            <v>0</v>
          </cell>
          <cell r="R14">
            <v>0</v>
          </cell>
          <cell r="U14">
            <v>0</v>
          </cell>
        </row>
        <row r="15">
          <cell r="A15">
            <v>8</v>
          </cell>
          <cell r="B15" t="str">
            <v>GEORGE</v>
          </cell>
          <cell r="C15" t="str">
            <v>EZCKIEL</v>
          </cell>
          <cell r="G15" t="str">
            <v>BYNG</v>
          </cell>
          <cell r="H15" t="str">
            <v>ZACHERY</v>
          </cell>
          <cell r="L15">
            <v>0</v>
          </cell>
          <cell r="O15">
            <v>0</v>
          </cell>
          <cell r="P15">
            <v>0</v>
          </cell>
          <cell r="Q15">
            <v>0</v>
          </cell>
          <cell r="R15">
            <v>0</v>
          </cell>
          <cell r="U15">
            <v>0</v>
          </cell>
        </row>
        <row r="16">
          <cell r="A16">
            <v>9</v>
          </cell>
          <cell r="B16" t="str">
            <v>CHAN PAK</v>
          </cell>
          <cell r="C16" t="str">
            <v>LEEUM</v>
          </cell>
          <cell r="G16" t="str">
            <v>SMITH</v>
          </cell>
          <cell r="H16" t="str">
            <v>YESHOWAH</v>
          </cell>
          <cell r="L16">
            <v>0</v>
          </cell>
          <cell r="O16">
            <v>0</v>
          </cell>
          <cell r="P16">
            <v>0</v>
          </cell>
          <cell r="Q16">
            <v>0</v>
          </cell>
          <cell r="R16">
            <v>0</v>
          </cell>
          <cell r="U16">
            <v>0</v>
          </cell>
        </row>
        <row r="17">
          <cell r="A17">
            <v>10</v>
          </cell>
          <cell r="B17" t="str">
            <v>DOOKIE</v>
          </cell>
          <cell r="C17" t="str">
            <v>JORDANE</v>
          </cell>
          <cell r="G17" t="str">
            <v>GHURAN</v>
          </cell>
          <cell r="H17" t="str">
            <v>ZARA</v>
          </cell>
          <cell r="L17">
            <v>0</v>
          </cell>
          <cell r="O17">
            <v>0</v>
          </cell>
          <cell r="P17">
            <v>0</v>
          </cell>
          <cell r="Q17">
            <v>0</v>
          </cell>
          <cell r="R17">
            <v>0</v>
          </cell>
          <cell r="U17">
            <v>0</v>
          </cell>
        </row>
        <row r="18">
          <cell r="A18">
            <v>11</v>
          </cell>
          <cell r="B18" t="str">
            <v>JOSEPH</v>
          </cell>
          <cell r="C18" t="str">
            <v>JAEDA-LEE</v>
          </cell>
          <cell r="G18" t="str">
            <v>DOYLE</v>
          </cell>
          <cell r="H18" t="str">
            <v>SYDNEY</v>
          </cell>
          <cell r="L18">
            <v>0</v>
          </cell>
          <cell r="O18">
            <v>0</v>
          </cell>
          <cell r="P18">
            <v>0</v>
          </cell>
          <cell r="Q18">
            <v>0</v>
          </cell>
          <cell r="R18">
            <v>0</v>
          </cell>
          <cell r="U18">
            <v>0</v>
          </cell>
        </row>
        <row r="19">
          <cell r="A19">
            <v>12</v>
          </cell>
          <cell r="B19" t="str">
            <v>PANTON</v>
          </cell>
          <cell r="C19" t="str">
            <v>AILAN</v>
          </cell>
          <cell r="G19" t="str">
            <v>SHARMA</v>
          </cell>
          <cell r="H19" t="str">
            <v>ARAN</v>
          </cell>
          <cell r="L19">
            <v>0</v>
          </cell>
          <cell r="O19">
            <v>0</v>
          </cell>
          <cell r="P19">
            <v>0</v>
          </cell>
          <cell r="Q19">
            <v>0</v>
          </cell>
          <cell r="R19">
            <v>0</v>
          </cell>
          <cell r="U19">
            <v>0</v>
          </cell>
        </row>
        <row r="20">
          <cell r="A20">
            <v>13</v>
          </cell>
          <cell r="B20" t="str">
            <v>BYE</v>
          </cell>
          <cell r="G20" t="str">
            <v>BYE</v>
          </cell>
          <cell r="L20">
            <v>0</v>
          </cell>
          <cell r="O20">
            <v>0</v>
          </cell>
          <cell r="P20">
            <v>0</v>
          </cell>
          <cell r="Q20">
            <v>0</v>
          </cell>
          <cell r="R20">
            <v>0</v>
          </cell>
          <cell r="U20">
            <v>0</v>
          </cell>
        </row>
        <row r="21">
          <cell r="A21">
            <v>14</v>
          </cell>
          <cell r="L21">
            <v>0</v>
          </cell>
          <cell r="O21">
            <v>0</v>
          </cell>
          <cell r="P21">
            <v>0</v>
          </cell>
          <cell r="Q21">
            <v>0</v>
          </cell>
          <cell r="R21">
            <v>0</v>
          </cell>
          <cell r="U21">
            <v>0</v>
          </cell>
        </row>
        <row r="22">
          <cell r="A22">
            <v>15</v>
          </cell>
          <cell r="L22">
            <v>0</v>
          </cell>
          <cell r="O22">
            <v>0</v>
          </cell>
          <cell r="P22">
            <v>0</v>
          </cell>
          <cell r="Q22">
            <v>0</v>
          </cell>
          <cell r="R22">
            <v>0</v>
          </cell>
          <cell r="U22">
            <v>0</v>
          </cell>
        </row>
        <row r="23">
          <cell r="A23">
            <v>16</v>
          </cell>
          <cell r="L23">
            <v>0</v>
          </cell>
          <cell r="O23">
            <v>0</v>
          </cell>
          <cell r="P23">
            <v>0</v>
          </cell>
          <cell r="Q23">
            <v>0</v>
          </cell>
          <cell r="R23">
            <v>0</v>
          </cell>
          <cell r="U23">
            <v>0</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sheetName val="Week SetUp"/>
      <sheetName val="SetUp Officials"/>
      <sheetName val="CHECKLIST"/>
      <sheetName val="Cover page"/>
      <sheetName val="Referee's Report"/>
      <sheetName val="Plr Notice"/>
      <sheetName val="Boys Plr List"/>
      <sheetName val="Girls Plr List"/>
      <sheetName val="Boys'12 RR G1 - G7"/>
      <sheetName val="Girls'12 RR G1 - G4"/>
      <sheetName val="Girls'12 RR Final R"/>
      <sheetName val="Boys'12 RR Final R"/>
      <sheetName val="Boys Si Main Draw Sign-in sheet"/>
      <sheetName val="Boys Si Main Draw Prep"/>
      <sheetName val="Boys 12 Si Main "/>
      <sheetName val="Boys Si Main 24&amp;32"/>
      <sheetName val="Girl Si Main Draw Sign-in sh"/>
      <sheetName val="Girls Si Main Draw Prep"/>
      <sheetName val="Girls 12 Si Main "/>
      <sheetName val="Girls Si Main 24&amp;32"/>
      <sheetName val="Boys Si Consol Sign-in sheet"/>
      <sheetName val="Boys 10 Si Con Prep"/>
      <sheetName val="Boys 12 Si Consol 8"/>
      <sheetName val="Boys Si Consol 16 "/>
      <sheetName val="Boys Si Consol 32"/>
      <sheetName val="Girls Si Consol Sign-in sh"/>
      <sheetName val="Girls 10 Si Consol Prep"/>
      <sheetName val="Girls 12 Si Consol 8"/>
      <sheetName val="Girls Si Consol 16"/>
      <sheetName val="Girls Si Consol 32"/>
      <sheetName val="Boys 10 Do Sign-in sheet"/>
      <sheetName val="Boys Do Main Draw Prep"/>
      <sheetName val="Boys 12 Do Main "/>
      <sheetName val="Girls 10 Do Sign-in sheet"/>
      <sheetName val="Girls Do Main Draw Prep"/>
      <sheetName val="Girls 12 Do Main "/>
      <sheetName val="Plr List for OofP"/>
      <sheetName val="OofP 4 cts"/>
      <sheetName val="OofP 8 cts"/>
      <sheetName val="Practice Cts"/>
      <sheetName val="Offence Report"/>
      <sheetName val="Penalty card"/>
      <sheetName val="Medical Cert"/>
      <sheetName val="Unusual Ruling"/>
      <sheetName val="Country Codes"/>
      <sheetName val="Draw Help Sheet"/>
    </sheetNames>
    <sheetDataSet>
      <sheetData sheetId="0"/>
      <sheetData sheetId="1">
        <row r="10">
          <cell r="A10" t="str">
            <v>26th - 30th May 2016</v>
          </cell>
          <cell r="E10" t="str">
            <v>Lamech Kevin Clarke</v>
          </cell>
        </row>
      </sheetData>
      <sheetData sheetId="2">
        <row r="21">
          <cell r="P21" t="str">
            <v>Umpire</v>
          </cell>
        </row>
        <row r="22">
          <cell r="P22" t="str">
            <v/>
          </cell>
        </row>
        <row r="23">
          <cell r="P23" t="str">
            <v/>
          </cell>
        </row>
        <row r="24">
          <cell r="P24" t="str">
            <v/>
          </cell>
        </row>
        <row r="25">
          <cell r="P25" t="str">
            <v/>
          </cell>
        </row>
        <row r="26">
          <cell r="P26" t="str">
            <v/>
          </cell>
        </row>
        <row r="27">
          <cell r="P27" t="str">
            <v/>
          </cell>
        </row>
        <row r="28">
          <cell r="P28" t="str">
            <v/>
          </cell>
        </row>
        <row r="29">
          <cell r="P29" t="str">
            <v/>
          </cell>
        </row>
        <row r="30">
          <cell r="P30" t="str">
            <v>None</v>
          </cell>
        </row>
      </sheetData>
      <sheetData sheetId="3"/>
      <sheetData sheetId="4"/>
      <sheetData sheetId="5"/>
      <sheetData sheetId="6"/>
      <sheetData sheetId="7"/>
      <sheetData sheetId="8"/>
      <sheetData sheetId="9"/>
      <sheetData sheetId="10"/>
      <sheetData sheetId="11"/>
      <sheetData sheetId="12"/>
      <sheetData sheetId="13"/>
      <sheetData sheetId="14">
        <row r="5">
          <cell r="R5">
            <v>4</v>
          </cell>
        </row>
        <row r="7">
          <cell r="A7">
            <v>1</v>
          </cell>
          <cell r="B7" t="str">
            <v>KERRY</v>
          </cell>
          <cell r="C7" t="str">
            <v>KYLE</v>
          </cell>
          <cell r="M7">
            <v>1</v>
          </cell>
          <cell r="Q7">
            <v>999</v>
          </cell>
          <cell r="R7">
            <v>1</v>
          </cell>
        </row>
        <row r="8">
          <cell r="A8">
            <v>2</v>
          </cell>
          <cell r="B8" t="str">
            <v>SYLVESTER</v>
          </cell>
          <cell r="C8" t="str">
            <v>SEBASTIAN</v>
          </cell>
          <cell r="M8">
            <v>2</v>
          </cell>
          <cell r="Q8">
            <v>999</v>
          </cell>
          <cell r="R8">
            <v>2</v>
          </cell>
        </row>
        <row r="9">
          <cell r="A9">
            <v>3</v>
          </cell>
          <cell r="B9" t="str">
            <v>BYNG</v>
          </cell>
          <cell r="C9" t="str">
            <v>SEBASTINE</v>
          </cell>
          <cell r="M9">
            <v>3</v>
          </cell>
          <cell r="Q9">
            <v>999</v>
          </cell>
          <cell r="R9">
            <v>3</v>
          </cell>
        </row>
        <row r="10">
          <cell r="A10">
            <v>4</v>
          </cell>
          <cell r="B10" t="str">
            <v>WONG</v>
          </cell>
          <cell r="C10" t="str">
            <v>ETHAN</v>
          </cell>
          <cell r="M10">
            <v>4</v>
          </cell>
          <cell r="Q10">
            <v>999</v>
          </cell>
          <cell r="R10">
            <v>4</v>
          </cell>
        </row>
        <row r="11">
          <cell r="A11">
            <v>5</v>
          </cell>
          <cell r="B11" t="str">
            <v>DEVAUX</v>
          </cell>
          <cell r="C11" t="str">
            <v>CHARLES</v>
          </cell>
          <cell r="M11">
            <v>999</v>
          </cell>
          <cell r="Q11">
            <v>999</v>
          </cell>
        </row>
        <row r="12">
          <cell r="A12">
            <v>6</v>
          </cell>
          <cell r="B12" t="str">
            <v>ALI</v>
          </cell>
          <cell r="C12" t="str">
            <v>ELIAS</v>
          </cell>
          <cell r="M12">
            <v>999</v>
          </cell>
          <cell r="Q12">
            <v>999</v>
          </cell>
        </row>
        <row r="13">
          <cell r="A13">
            <v>7</v>
          </cell>
          <cell r="B13" t="str">
            <v>WEST</v>
          </cell>
          <cell r="C13" t="str">
            <v>MICHAEL</v>
          </cell>
          <cell r="M13">
            <v>999</v>
          </cell>
          <cell r="Q13">
            <v>999</v>
          </cell>
        </row>
        <row r="14">
          <cell r="A14">
            <v>8</v>
          </cell>
          <cell r="B14" t="str">
            <v>BALDA</v>
          </cell>
          <cell r="C14" t="str">
            <v>JUAN MARTIN</v>
          </cell>
          <cell r="M14">
            <v>999</v>
          </cell>
          <cell r="Q14">
            <v>999</v>
          </cell>
        </row>
        <row r="15">
          <cell r="A15">
            <v>9</v>
          </cell>
          <cell r="B15" t="str">
            <v>GONSALVES</v>
          </cell>
          <cell r="C15" t="str">
            <v>JOSH</v>
          </cell>
          <cell r="M15">
            <v>999</v>
          </cell>
          <cell r="Q15">
            <v>999</v>
          </cell>
        </row>
        <row r="16">
          <cell r="A16">
            <v>10</v>
          </cell>
          <cell r="B16" t="str">
            <v>WILLIAM</v>
          </cell>
          <cell r="C16" t="str">
            <v>SAQIV</v>
          </cell>
          <cell r="M16">
            <v>999</v>
          </cell>
          <cell r="Q16">
            <v>999</v>
          </cell>
        </row>
        <row r="17">
          <cell r="A17">
            <v>11</v>
          </cell>
          <cell r="B17" t="str">
            <v>PASEA</v>
          </cell>
          <cell r="C17" t="str">
            <v>TIM</v>
          </cell>
          <cell r="M17">
            <v>999</v>
          </cell>
          <cell r="Q17">
            <v>999</v>
          </cell>
        </row>
        <row r="18">
          <cell r="A18">
            <v>12</v>
          </cell>
          <cell r="B18" t="str">
            <v>MITCHELL</v>
          </cell>
          <cell r="C18" t="str">
            <v xml:space="preserve">TY </v>
          </cell>
          <cell r="M18">
            <v>999</v>
          </cell>
          <cell r="Q18">
            <v>999</v>
          </cell>
        </row>
        <row r="19">
          <cell r="A19">
            <v>13</v>
          </cell>
          <cell r="B19" t="str">
            <v>CHAN PAK</v>
          </cell>
          <cell r="C19" t="str">
            <v>LORCAN</v>
          </cell>
          <cell r="M19">
            <v>999</v>
          </cell>
          <cell r="Q19">
            <v>999</v>
          </cell>
        </row>
        <row r="20">
          <cell r="A20">
            <v>14</v>
          </cell>
          <cell r="B20" t="str">
            <v>ALEXIS</v>
          </cell>
          <cell r="C20" t="str">
            <v>JAMAL</v>
          </cell>
          <cell r="M20">
            <v>999</v>
          </cell>
          <cell r="Q20">
            <v>999</v>
          </cell>
        </row>
        <row r="21">
          <cell r="A21">
            <v>15</v>
          </cell>
          <cell r="M21">
            <v>999</v>
          </cell>
          <cell r="Q21">
            <v>999</v>
          </cell>
        </row>
        <row r="22">
          <cell r="A22">
            <v>16</v>
          </cell>
          <cell r="B22" t="str">
            <v>BYE</v>
          </cell>
          <cell r="M22">
            <v>999</v>
          </cell>
          <cell r="Q22">
            <v>999</v>
          </cell>
        </row>
        <row r="23">
          <cell r="A23">
            <v>17</v>
          </cell>
          <cell r="M23">
            <v>999</v>
          </cell>
          <cell r="Q23">
            <v>999</v>
          </cell>
        </row>
        <row r="24">
          <cell r="A24">
            <v>18</v>
          </cell>
          <cell r="M24">
            <v>999</v>
          </cell>
          <cell r="Q24">
            <v>999</v>
          </cell>
        </row>
        <row r="25">
          <cell r="A25">
            <v>19</v>
          </cell>
          <cell r="M25">
            <v>999</v>
          </cell>
          <cell r="Q25">
            <v>999</v>
          </cell>
        </row>
        <row r="26">
          <cell r="A26">
            <v>20</v>
          </cell>
          <cell r="M26">
            <v>999</v>
          </cell>
          <cell r="Q26">
            <v>999</v>
          </cell>
        </row>
        <row r="27">
          <cell r="A27">
            <v>21</v>
          </cell>
          <cell r="M27">
            <v>999</v>
          </cell>
          <cell r="Q27">
            <v>999</v>
          </cell>
        </row>
        <row r="28">
          <cell r="A28">
            <v>22</v>
          </cell>
          <cell r="M28">
            <v>999</v>
          </cell>
          <cell r="Q28">
            <v>999</v>
          </cell>
        </row>
        <row r="29">
          <cell r="A29">
            <v>23</v>
          </cell>
          <cell r="M29">
            <v>999</v>
          </cell>
          <cell r="Q29">
            <v>999</v>
          </cell>
        </row>
        <row r="30">
          <cell r="A30">
            <v>24</v>
          </cell>
          <cell r="M30">
            <v>999</v>
          </cell>
          <cell r="Q30">
            <v>999</v>
          </cell>
        </row>
        <row r="31">
          <cell r="A31">
            <v>25</v>
          </cell>
          <cell r="M31">
            <v>999</v>
          </cell>
          <cell r="Q31">
            <v>999</v>
          </cell>
        </row>
        <row r="32">
          <cell r="A32">
            <v>26</v>
          </cell>
          <cell r="M32">
            <v>999</v>
          </cell>
          <cell r="Q32">
            <v>999</v>
          </cell>
        </row>
        <row r="33">
          <cell r="A33">
            <v>27</v>
          </cell>
          <cell r="M33">
            <v>999</v>
          </cell>
          <cell r="Q33">
            <v>999</v>
          </cell>
        </row>
        <row r="34">
          <cell r="A34">
            <v>28</v>
          </cell>
          <cell r="M34">
            <v>999</v>
          </cell>
          <cell r="Q34">
            <v>999</v>
          </cell>
        </row>
        <row r="35">
          <cell r="A35">
            <v>29</v>
          </cell>
          <cell r="M35">
            <v>999</v>
          </cell>
          <cell r="Q35">
            <v>999</v>
          </cell>
        </row>
        <row r="36">
          <cell r="A36">
            <v>30</v>
          </cell>
          <cell r="M36">
            <v>999</v>
          </cell>
          <cell r="Q36">
            <v>999</v>
          </cell>
        </row>
        <row r="37">
          <cell r="A37">
            <v>31</v>
          </cell>
          <cell r="M37">
            <v>999</v>
          </cell>
          <cell r="Q37">
            <v>999</v>
          </cell>
        </row>
        <row r="38">
          <cell r="A38">
            <v>32</v>
          </cell>
          <cell r="M38">
            <v>999</v>
          </cell>
          <cell r="Q38">
            <v>999</v>
          </cell>
        </row>
        <row r="39">
          <cell r="A39">
            <v>33</v>
          </cell>
          <cell r="M39">
            <v>999</v>
          </cell>
          <cell r="Q39">
            <v>999</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15"/>
      <sheetData sheetId="16"/>
      <sheetData sheetId="17"/>
      <sheetData sheetId="18">
        <row r="5">
          <cell r="R5">
            <v>2</v>
          </cell>
        </row>
        <row r="7">
          <cell r="A7">
            <v>1</v>
          </cell>
          <cell r="B7" t="str">
            <v>MUKERJI</v>
          </cell>
          <cell r="C7" t="str">
            <v>CHELSEA</v>
          </cell>
          <cell r="M7">
            <v>1</v>
          </cell>
          <cell r="Q7">
            <v>999</v>
          </cell>
          <cell r="R7">
            <v>1</v>
          </cell>
        </row>
        <row r="8">
          <cell r="A8">
            <v>2</v>
          </cell>
          <cell r="B8" t="str">
            <v>LEE YOUNG</v>
          </cell>
          <cell r="C8" t="str">
            <v>KEESA</v>
          </cell>
          <cell r="M8">
            <v>2</v>
          </cell>
          <cell r="Q8">
            <v>999</v>
          </cell>
          <cell r="R8">
            <v>2</v>
          </cell>
        </row>
        <row r="9">
          <cell r="A9">
            <v>3</v>
          </cell>
          <cell r="B9" t="str">
            <v>VALENTINE</v>
          </cell>
          <cell r="C9" t="str">
            <v>SHAUNA</v>
          </cell>
          <cell r="M9">
            <v>999</v>
          </cell>
          <cell r="Q9">
            <v>999</v>
          </cell>
        </row>
        <row r="10">
          <cell r="A10">
            <v>4</v>
          </cell>
          <cell r="B10" t="str">
            <v>MACKENZIE</v>
          </cell>
          <cell r="C10" t="str">
            <v>GABRIELLE</v>
          </cell>
          <cell r="M10">
            <v>999</v>
          </cell>
          <cell r="Q10">
            <v>999</v>
          </cell>
        </row>
        <row r="11">
          <cell r="A11">
            <v>5</v>
          </cell>
          <cell r="B11" t="str">
            <v>WONG</v>
          </cell>
          <cell r="C11" t="str">
            <v>CAMERON</v>
          </cell>
          <cell r="M11">
            <v>999</v>
          </cell>
          <cell r="Q11">
            <v>999</v>
          </cell>
        </row>
        <row r="12">
          <cell r="A12">
            <v>6</v>
          </cell>
          <cell r="B12" t="str">
            <v>CARRINGTON</v>
          </cell>
          <cell r="C12" t="str">
            <v>ELLA</v>
          </cell>
          <cell r="M12">
            <v>999</v>
          </cell>
          <cell r="Q12">
            <v>999</v>
          </cell>
        </row>
        <row r="13">
          <cell r="A13">
            <v>7</v>
          </cell>
          <cell r="B13" t="str">
            <v>ALEXIS</v>
          </cell>
          <cell r="C13" t="str">
            <v>AALISHA</v>
          </cell>
          <cell r="M13">
            <v>999</v>
          </cell>
          <cell r="Q13">
            <v>999</v>
          </cell>
        </row>
        <row r="14">
          <cell r="A14">
            <v>8</v>
          </cell>
          <cell r="B14" t="str">
            <v>FABRES</v>
          </cell>
          <cell r="C14" t="str">
            <v>HALEIGH</v>
          </cell>
          <cell r="M14">
            <v>999</v>
          </cell>
          <cell r="Q14">
            <v>999</v>
          </cell>
        </row>
        <row r="15">
          <cell r="A15">
            <v>9</v>
          </cell>
          <cell r="M15">
            <v>999</v>
          </cell>
          <cell r="Q15">
            <v>999</v>
          </cell>
        </row>
        <row r="16">
          <cell r="A16">
            <v>10</v>
          </cell>
          <cell r="M16">
            <v>999</v>
          </cell>
          <cell r="Q16">
            <v>999</v>
          </cell>
        </row>
        <row r="17">
          <cell r="A17">
            <v>11</v>
          </cell>
          <cell r="M17">
            <v>999</v>
          </cell>
          <cell r="Q17">
            <v>999</v>
          </cell>
        </row>
        <row r="18">
          <cell r="A18">
            <v>12</v>
          </cell>
          <cell r="M18">
            <v>999</v>
          </cell>
          <cell r="Q18">
            <v>999</v>
          </cell>
        </row>
        <row r="19">
          <cell r="A19">
            <v>13</v>
          </cell>
          <cell r="M19">
            <v>999</v>
          </cell>
          <cell r="Q19">
            <v>999</v>
          </cell>
        </row>
        <row r="20">
          <cell r="A20">
            <v>14</v>
          </cell>
          <cell r="M20">
            <v>999</v>
          </cell>
          <cell r="Q20">
            <v>999</v>
          </cell>
        </row>
        <row r="21">
          <cell r="A21">
            <v>15</v>
          </cell>
          <cell r="M21">
            <v>999</v>
          </cell>
          <cell r="Q21">
            <v>999</v>
          </cell>
        </row>
        <row r="22">
          <cell r="A22">
            <v>16</v>
          </cell>
          <cell r="M22">
            <v>999</v>
          </cell>
          <cell r="Q22">
            <v>999</v>
          </cell>
        </row>
        <row r="23">
          <cell r="A23">
            <v>17</v>
          </cell>
          <cell r="M23">
            <v>999</v>
          </cell>
          <cell r="Q23">
            <v>999</v>
          </cell>
        </row>
        <row r="24">
          <cell r="A24">
            <v>18</v>
          </cell>
          <cell r="M24">
            <v>999</v>
          </cell>
          <cell r="Q24">
            <v>999</v>
          </cell>
        </row>
        <row r="25">
          <cell r="A25">
            <v>19</v>
          </cell>
          <cell r="M25">
            <v>999</v>
          </cell>
          <cell r="Q25">
            <v>999</v>
          </cell>
        </row>
        <row r="26">
          <cell r="A26">
            <v>20</v>
          </cell>
          <cell r="M26">
            <v>999</v>
          </cell>
          <cell r="Q26">
            <v>999</v>
          </cell>
        </row>
        <row r="27">
          <cell r="A27">
            <v>21</v>
          </cell>
          <cell r="M27">
            <v>999</v>
          </cell>
          <cell r="Q27">
            <v>999</v>
          </cell>
        </row>
        <row r="28">
          <cell r="A28">
            <v>22</v>
          </cell>
          <cell r="M28">
            <v>999</v>
          </cell>
          <cell r="Q28">
            <v>999</v>
          </cell>
        </row>
        <row r="29">
          <cell r="A29">
            <v>23</v>
          </cell>
          <cell r="M29">
            <v>999</v>
          </cell>
          <cell r="Q29">
            <v>999</v>
          </cell>
        </row>
        <row r="30">
          <cell r="A30">
            <v>24</v>
          </cell>
          <cell r="M30">
            <v>999</v>
          </cell>
          <cell r="Q30">
            <v>999</v>
          </cell>
        </row>
        <row r="31">
          <cell r="A31">
            <v>25</v>
          </cell>
          <cell r="M31">
            <v>999</v>
          </cell>
          <cell r="Q31">
            <v>999</v>
          </cell>
        </row>
        <row r="32">
          <cell r="A32">
            <v>26</v>
          </cell>
          <cell r="M32">
            <v>999</v>
          </cell>
          <cell r="Q32">
            <v>999</v>
          </cell>
        </row>
        <row r="33">
          <cell r="A33">
            <v>27</v>
          </cell>
          <cell r="M33">
            <v>999</v>
          </cell>
          <cell r="Q33">
            <v>999</v>
          </cell>
        </row>
        <row r="34">
          <cell r="A34">
            <v>28</v>
          </cell>
          <cell r="M34">
            <v>999</v>
          </cell>
          <cell r="Q34">
            <v>999</v>
          </cell>
        </row>
        <row r="35">
          <cell r="A35">
            <v>29</v>
          </cell>
          <cell r="M35">
            <v>999</v>
          </cell>
          <cell r="Q35">
            <v>999</v>
          </cell>
        </row>
        <row r="36">
          <cell r="A36">
            <v>30</v>
          </cell>
          <cell r="M36">
            <v>999</v>
          </cell>
          <cell r="Q36">
            <v>999</v>
          </cell>
        </row>
        <row r="37">
          <cell r="A37">
            <v>31</v>
          </cell>
          <cell r="M37">
            <v>999</v>
          </cell>
          <cell r="Q37">
            <v>999</v>
          </cell>
        </row>
        <row r="38">
          <cell r="A38">
            <v>32</v>
          </cell>
          <cell r="M38">
            <v>999</v>
          </cell>
          <cell r="Q38">
            <v>999</v>
          </cell>
        </row>
        <row r="39">
          <cell r="A39">
            <v>33</v>
          </cell>
          <cell r="M39">
            <v>999</v>
          </cell>
          <cell r="Q39">
            <v>999</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19"/>
      <sheetData sheetId="20"/>
      <sheetData sheetId="21"/>
      <sheetData sheetId="22">
        <row r="5">
          <cell r="R5">
            <v>2</v>
          </cell>
        </row>
        <row r="7">
          <cell r="A7">
            <v>1</v>
          </cell>
          <cell r="B7" t="str">
            <v>D'ARCY</v>
          </cell>
          <cell r="C7" t="str">
            <v>DOMINIC</v>
          </cell>
          <cell r="M7">
            <v>1</v>
          </cell>
          <cell r="P7">
            <v>0</v>
          </cell>
          <cell r="Q7">
            <v>999</v>
          </cell>
          <cell r="R7">
            <v>1</v>
          </cell>
        </row>
        <row r="8">
          <cell r="A8">
            <v>2</v>
          </cell>
          <cell r="B8" t="str">
            <v>HART</v>
          </cell>
          <cell r="C8" t="str">
            <v>TYLER</v>
          </cell>
          <cell r="M8">
            <v>2</v>
          </cell>
          <cell r="P8">
            <v>0</v>
          </cell>
          <cell r="Q8">
            <v>999</v>
          </cell>
          <cell r="R8">
            <v>2</v>
          </cell>
        </row>
        <row r="9">
          <cell r="A9">
            <v>3</v>
          </cell>
          <cell r="B9" t="str">
            <v>SHARMA</v>
          </cell>
          <cell r="C9" t="str">
            <v>RAJESH</v>
          </cell>
          <cell r="M9">
            <v>999</v>
          </cell>
          <cell r="P9">
            <v>0</v>
          </cell>
          <cell r="Q9">
            <v>999</v>
          </cell>
        </row>
        <row r="10">
          <cell r="A10">
            <v>4</v>
          </cell>
          <cell r="B10" t="str">
            <v>RAMSAROOP</v>
          </cell>
          <cell r="C10" t="str">
            <v>TRISTAN</v>
          </cell>
          <cell r="M10">
            <v>999</v>
          </cell>
          <cell r="P10">
            <v>0</v>
          </cell>
          <cell r="Q10">
            <v>999</v>
          </cell>
        </row>
        <row r="11">
          <cell r="A11">
            <v>5</v>
          </cell>
          <cell r="B11" t="str">
            <v>TRESTRAIL</v>
          </cell>
          <cell r="C11" t="str">
            <v>ETHAN-JUDE</v>
          </cell>
          <cell r="M11">
            <v>999</v>
          </cell>
          <cell r="P11">
            <v>0</v>
          </cell>
          <cell r="Q11">
            <v>999</v>
          </cell>
        </row>
        <row r="12">
          <cell r="A12">
            <v>6</v>
          </cell>
          <cell r="B12" t="str">
            <v>READY</v>
          </cell>
          <cell r="C12" t="str">
            <v>NICHOLAS</v>
          </cell>
          <cell r="M12">
            <v>999</v>
          </cell>
          <cell r="P12">
            <v>0</v>
          </cell>
          <cell r="Q12">
            <v>999</v>
          </cell>
        </row>
        <row r="13">
          <cell r="A13">
            <v>7</v>
          </cell>
          <cell r="B13" t="str">
            <v>CHUNG</v>
          </cell>
          <cell r="C13" t="str">
            <v>THOMAS</v>
          </cell>
          <cell r="M13">
            <v>999</v>
          </cell>
          <cell r="P13">
            <v>0</v>
          </cell>
          <cell r="Q13">
            <v>999</v>
          </cell>
        </row>
        <row r="14">
          <cell r="A14">
            <v>8</v>
          </cell>
          <cell r="B14" t="str">
            <v>BYE</v>
          </cell>
          <cell r="M14">
            <v>999</v>
          </cell>
          <cell r="P14">
            <v>0</v>
          </cell>
          <cell r="Q14">
            <v>999</v>
          </cell>
        </row>
        <row r="15">
          <cell r="A15">
            <v>9</v>
          </cell>
          <cell r="M15">
            <v>999</v>
          </cell>
          <cell r="P15">
            <v>0</v>
          </cell>
          <cell r="Q15">
            <v>999</v>
          </cell>
        </row>
        <row r="16">
          <cell r="A16">
            <v>10</v>
          </cell>
          <cell r="M16">
            <v>999</v>
          </cell>
          <cell r="P16">
            <v>0</v>
          </cell>
          <cell r="Q16">
            <v>999</v>
          </cell>
        </row>
        <row r="17">
          <cell r="A17">
            <v>11</v>
          </cell>
          <cell r="M17">
            <v>999</v>
          </cell>
          <cell r="P17">
            <v>0</v>
          </cell>
          <cell r="Q17">
            <v>999</v>
          </cell>
        </row>
        <row r="18">
          <cell r="A18">
            <v>12</v>
          </cell>
          <cell r="M18">
            <v>999</v>
          </cell>
          <cell r="P18">
            <v>0</v>
          </cell>
          <cell r="Q18">
            <v>999</v>
          </cell>
        </row>
        <row r="19">
          <cell r="A19">
            <v>13</v>
          </cell>
          <cell r="M19">
            <v>999</v>
          </cell>
          <cell r="P19">
            <v>0</v>
          </cell>
          <cell r="Q19">
            <v>999</v>
          </cell>
        </row>
        <row r="20">
          <cell r="A20">
            <v>14</v>
          </cell>
          <cell r="M20">
            <v>999</v>
          </cell>
          <cell r="P20">
            <v>0</v>
          </cell>
          <cell r="Q20">
            <v>999</v>
          </cell>
        </row>
        <row r="21">
          <cell r="A21">
            <v>15</v>
          </cell>
          <cell r="M21">
            <v>999</v>
          </cell>
          <cell r="P21">
            <v>0</v>
          </cell>
          <cell r="Q21">
            <v>999</v>
          </cell>
        </row>
        <row r="22">
          <cell r="A22">
            <v>16</v>
          </cell>
          <cell r="M22">
            <v>999</v>
          </cell>
          <cell r="P22">
            <v>0</v>
          </cell>
          <cell r="Q22">
            <v>999</v>
          </cell>
        </row>
        <row r="23">
          <cell r="A23">
            <v>17</v>
          </cell>
          <cell r="M23">
            <v>999</v>
          </cell>
          <cell r="P23">
            <v>0</v>
          </cell>
          <cell r="Q23">
            <v>999</v>
          </cell>
        </row>
        <row r="24">
          <cell r="A24">
            <v>18</v>
          </cell>
          <cell r="M24">
            <v>999</v>
          </cell>
          <cell r="P24">
            <v>0</v>
          </cell>
          <cell r="Q24">
            <v>999</v>
          </cell>
        </row>
        <row r="25">
          <cell r="A25">
            <v>19</v>
          </cell>
          <cell r="M25">
            <v>999</v>
          </cell>
          <cell r="P25">
            <v>0</v>
          </cell>
          <cell r="Q25">
            <v>999</v>
          </cell>
        </row>
        <row r="26">
          <cell r="A26">
            <v>20</v>
          </cell>
          <cell r="M26">
            <v>999</v>
          </cell>
          <cell r="P26">
            <v>0</v>
          </cell>
          <cell r="Q26">
            <v>999</v>
          </cell>
        </row>
        <row r="27">
          <cell r="A27">
            <v>21</v>
          </cell>
          <cell r="M27">
            <v>999</v>
          </cell>
          <cell r="P27">
            <v>0</v>
          </cell>
          <cell r="Q27">
            <v>999</v>
          </cell>
        </row>
        <row r="28">
          <cell r="A28">
            <v>22</v>
          </cell>
          <cell r="M28">
            <v>999</v>
          </cell>
          <cell r="P28">
            <v>0</v>
          </cell>
          <cell r="Q28">
            <v>999</v>
          </cell>
        </row>
        <row r="29">
          <cell r="A29">
            <v>23</v>
          </cell>
          <cell r="M29">
            <v>999</v>
          </cell>
          <cell r="P29">
            <v>0</v>
          </cell>
          <cell r="Q29">
            <v>999</v>
          </cell>
        </row>
        <row r="30">
          <cell r="A30">
            <v>24</v>
          </cell>
          <cell r="M30">
            <v>999</v>
          </cell>
          <cell r="P30">
            <v>0</v>
          </cell>
          <cell r="Q30">
            <v>999</v>
          </cell>
        </row>
        <row r="31">
          <cell r="A31">
            <v>25</v>
          </cell>
          <cell r="M31">
            <v>999</v>
          </cell>
          <cell r="P31">
            <v>0</v>
          </cell>
          <cell r="Q31">
            <v>999</v>
          </cell>
        </row>
        <row r="32">
          <cell r="A32">
            <v>26</v>
          </cell>
          <cell r="M32">
            <v>999</v>
          </cell>
          <cell r="P32">
            <v>0</v>
          </cell>
          <cell r="Q32">
            <v>999</v>
          </cell>
        </row>
        <row r="33">
          <cell r="A33">
            <v>27</v>
          </cell>
          <cell r="M33">
            <v>999</v>
          </cell>
          <cell r="P33">
            <v>0</v>
          </cell>
          <cell r="Q33">
            <v>999</v>
          </cell>
        </row>
        <row r="34">
          <cell r="A34">
            <v>28</v>
          </cell>
          <cell r="M34">
            <v>999</v>
          </cell>
          <cell r="P34">
            <v>0</v>
          </cell>
          <cell r="Q34">
            <v>999</v>
          </cell>
        </row>
        <row r="35">
          <cell r="A35">
            <v>29</v>
          </cell>
          <cell r="M35">
            <v>999</v>
          </cell>
          <cell r="P35">
            <v>0</v>
          </cell>
          <cell r="Q35">
            <v>999</v>
          </cell>
        </row>
        <row r="36">
          <cell r="A36">
            <v>30</v>
          </cell>
          <cell r="M36">
            <v>999</v>
          </cell>
          <cell r="P36">
            <v>0</v>
          </cell>
          <cell r="Q36">
            <v>999</v>
          </cell>
        </row>
        <row r="37">
          <cell r="A37">
            <v>31</v>
          </cell>
          <cell r="M37">
            <v>999</v>
          </cell>
          <cell r="P37">
            <v>0</v>
          </cell>
          <cell r="Q37">
            <v>999</v>
          </cell>
        </row>
        <row r="38">
          <cell r="A38">
            <v>32</v>
          </cell>
          <cell r="M38">
            <v>999</v>
          </cell>
          <cell r="P38">
            <v>0</v>
          </cell>
          <cell r="Q38">
            <v>999</v>
          </cell>
        </row>
        <row r="39">
          <cell r="A39">
            <v>33</v>
          </cell>
          <cell r="M39">
            <v>999</v>
          </cell>
          <cell r="P39">
            <v>0</v>
          </cell>
          <cell r="Q39">
            <v>999</v>
          </cell>
        </row>
        <row r="40">
          <cell r="A40">
            <v>34</v>
          </cell>
          <cell r="M40">
            <v>999</v>
          </cell>
          <cell r="P40">
            <v>0</v>
          </cell>
          <cell r="Q40">
            <v>999</v>
          </cell>
        </row>
        <row r="41">
          <cell r="A41">
            <v>35</v>
          </cell>
          <cell r="M41">
            <v>999</v>
          </cell>
          <cell r="P41">
            <v>0</v>
          </cell>
          <cell r="Q41">
            <v>999</v>
          </cell>
        </row>
        <row r="42">
          <cell r="A42">
            <v>36</v>
          </cell>
          <cell r="M42">
            <v>999</v>
          </cell>
          <cell r="P42">
            <v>0</v>
          </cell>
          <cell r="Q42">
            <v>999</v>
          </cell>
        </row>
        <row r="43">
          <cell r="A43">
            <v>37</v>
          </cell>
          <cell r="M43">
            <v>999</v>
          </cell>
          <cell r="P43">
            <v>0</v>
          </cell>
          <cell r="Q43">
            <v>999</v>
          </cell>
        </row>
        <row r="44">
          <cell r="A44">
            <v>38</v>
          </cell>
          <cell r="M44">
            <v>999</v>
          </cell>
          <cell r="P44">
            <v>0</v>
          </cell>
          <cell r="Q44">
            <v>999</v>
          </cell>
        </row>
        <row r="45">
          <cell r="A45">
            <v>39</v>
          </cell>
          <cell r="M45">
            <v>999</v>
          </cell>
          <cell r="P45">
            <v>0</v>
          </cell>
          <cell r="Q45">
            <v>999</v>
          </cell>
        </row>
        <row r="46">
          <cell r="A46">
            <v>40</v>
          </cell>
          <cell r="M46">
            <v>999</v>
          </cell>
          <cell r="P46">
            <v>0</v>
          </cell>
          <cell r="Q46">
            <v>999</v>
          </cell>
        </row>
        <row r="47">
          <cell r="A47">
            <v>41</v>
          </cell>
          <cell r="M47">
            <v>999</v>
          </cell>
          <cell r="P47">
            <v>0</v>
          </cell>
          <cell r="Q47">
            <v>999</v>
          </cell>
        </row>
        <row r="48">
          <cell r="A48">
            <v>42</v>
          </cell>
          <cell r="M48">
            <v>999</v>
          </cell>
          <cell r="P48">
            <v>0</v>
          </cell>
          <cell r="Q48">
            <v>999</v>
          </cell>
        </row>
        <row r="49">
          <cell r="A49">
            <v>43</v>
          </cell>
          <cell r="M49">
            <v>999</v>
          </cell>
          <cell r="P49">
            <v>0</v>
          </cell>
          <cell r="Q49">
            <v>999</v>
          </cell>
        </row>
        <row r="50">
          <cell r="A50">
            <v>44</v>
          </cell>
          <cell r="M50">
            <v>999</v>
          </cell>
          <cell r="P50">
            <v>0</v>
          </cell>
          <cell r="Q50">
            <v>999</v>
          </cell>
        </row>
        <row r="51">
          <cell r="A51">
            <v>45</v>
          </cell>
          <cell r="M51">
            <v>999</v>
          </cell>
          <cell r="P51">
            <v>0</v>
          </cell>
          <cell r="Q51">
            <v>999</v>
          </cell>
        </row>
        <row r="52">
          <cell r="A52">
            <v>46</v>
          </cell>
          <cell r="M52">
            <v>999</v>
          </cell>
          <cell r="P52">
            <v>0</v>
          </cell>
          <cell r="Q52">
            <v>999</v>
          </cell>
        </row>
        <row r="53">
          <cell r="A53">
            <v>47</v>
          </cell>
          <cell r="M53">
            <v>999</v>
          </cell>
          <cell r="P53">
            <v>0</v>
          </cell>
          <cell r="Q53">
            <v>999</v>
          </cell>
        </row>
        <row r="54">
          <cell r="A54">
            <v>48</v>
          </cell>
          <cell r="M54">
            <v>999</v>
          </cell>
          <cell r="P54">
            <v>0</v>
          </cell>
          <cell r="Q54">
            <v>999</v>
          </cell>
        </row>
        <row r="55">
          <cell r="A55">
            <v>49</v>
          </cell>
          <cell r="M55">
            <v>999</v>
          </cell>
          <cell r="P55">
            <v>0</v>
          </cell>
          <cell r="Q55">
            <v>999</v>
          </cell>
        </row>
        <row r="56">
          <cell r="A56">
            <v>50</v>
          </cell>
          <cell r="M56">
            <v>999</v>
          </cell>
          <cell r="P56">
            <v>0</v>
          </cell>
          <cell r="Q56">
            <v>999</v>
          </cell>
        </row>
        <row r="57">
          <cell r="A57">
            <v>51</v>
          </cell>
          <cell r="M57">
            <v>999</v>
          </cell>
          <cell r="P57">
            <v>0</v>
          </cell>
          <cell r="Q57">
            <v>999</v>
          </cell>
        </row>
        <row r="58">
          <cell r="A58">
            <v>52</v>
          </cell>
          <cell r="M58">
            <v>999</v>
          </cell>
          <cell r="P58">
            <v>0</v>
          </cell>
          <cell r="Q58">
            <v>999</v>
          </cell>
        </row>
        <row r="59">
          <cell r="A59">
            <v>53</v>
          </cell>
          <cell r="M59">
            <v>999</v>
          </cell>
          <cell r="P59">
            <v>0</v>
          </cell>
          <cell r="Q59">
            <v>999</v>
          </cell>
        </row>
        <row r="60">
          <cell r="A60">
            <v>54</v>
          </cell>
          <cell r="M60">
            <v>999</v>
          </cell>
          <cell r="P60">
            <v>0</v>
          </cell>
          <cell r="Q60">
            <v>999</v>
          </cell>
        </row>
        <row r="61">
          <cell r="A61">
            <v>55</v>
          </cell>
          <cell r="M61">
            <v>999</v>
          </cell>
          <cell r="P61">
            <v>0</v>
          </cell>
          <cell r="Q61">
            <v>999</v>
          </cell>
        </row>
        <row r="62">
          <cell r="A62">
            <v>56</v>
          </cell>
          <cell r="M62">
            <v>999</v>
          </cell>
          <cell r="P62">
            <v>0</v>
          </cell>
          <cell r="Q62">
            <v>999</v>
          </cell>
        </row>
        <row r="63">
          <cell r="A63">
            <v>57</v>
          </cell>
          <cell r="M63">
            <v>999</v>
          </cell>
          <cell r="P63">
            <v>0</v>
          </cell>
          <cell r="Q63">
            <v>999</v>
          </cell>
        </row>
        <row r="64">
          <cell r="A64">
            <v>58</v>
          </cell>
          <cell r="M64">
            <v>999</v>
          </cell>
          <cell r="P64">
            <v>0</v>
          </cell>
          <cell r="Q64">
            <v>999</v>
          </cell>
        </row>
        <row r="65">
          <cell r="A65">
            <v>59</v>
          </cell>
          <cell r="M65">
            <v>999</v>
          </cell>
          <cell r="P65">
            <v>0</v>
          </cell>
          <cell r="Q65">
            <v>999</v>
          </cell>
        </row>
        <row r="66">
          <cell r="A66">
            <v>60</v>
          </cell>
          <cell r="M66">
            <v>999</v>
          </cell>
          <cell r="P66">
            <v>0</v>
          </cell>
          <cell r="Q66">
            <v>999</v>
          </cell>
        </row>
        <row r="67">
          <cell r="A67">
            <v>61</v>
          </cell>
          <cell r="M67">
            <v>999</v>
          </cell>
          <cell r="P67">
            <v>0</v>
          </cell>
          <cell r="Q67">
            <v>999</v>
          </cell>
        </row>
        <row r="68">
          <cell r="A68">
            <v>62</v>
          </cell>
          <cell r="M68">
            <v>999</v>
          </cell>
          <cell r="P68">
            <v>0</v>
          </cell>
          <cell r="Q68">
            <v>999</v>
          </cell>
        </row>
        <row r="69">
          <cell r="A69">
            <v>63</v>
          </cell>
          <cell r="M69">
            <v>999</v>
          </cell>
          <cell r="P69">
            <v>0</v>
          </cell>
          <cell r="Q69">
            <v>999</v>
          </cell>
        </row>
        <row r="70">
          <cell r="A70">
            <v>64</v>
          </cell>
          <cell r="M70">
            <v>999</v>
          </cell>
          <cell r="P70">
            <v>0</v>
          </cell>
          <cell r="Q70">
            <v>999</v>
          </cell>
        </row>
        <row r="71">
          <cell r="A71">
            <v>65</v>
          </cell>
          <cell r="M71">
            <v>999</v>
          </cell>
          <cell r="P71">
            <v>0</v>
          </cell>
          <cell r="Q71">
            <v>999</v>
          </cell>
        </row>
        <row r="72">
          <cell r="A72">
            <v>66</v>
          </cell>
          <cell r="M72">
            <v>999</v>
          </cell>
          <cell r="P72">
            <v>0</v>
          </cell>
          <cell r="Q72">
            <v>999</v>
          </cell>
        </row>
        <row r="73">
          <cell r="A73">
            <v>67</v>
          </cell>
          <cell r="M73">
            <v>999</v>
          </cell>
          <cell r="P73">
            <v>0</v>
          </cell>
          <cell r="Q73">
            <v>999</v>
          </cell>
        </row>
        <row r="74">
          <cell r="A74">
            <v>68</v>
          </cell>
          <cell r="M74">
            <v>999</v>
          </cell>
          <cell r="P74">
            <v>0</v>
          </cell>
          <cell r="Q74">
            <v>999</v>
          </cell>
        </row>
        <row r="75">
          <cell r="A75">
            <v>69</v>
          </cell>
          <cell r="M75">
            <v>999</v>
          </cell>
          <cell r="P75">
            <v>0</v>
          </cell>
          <cell r="Q75">
            <v>999</v>
          </cell>
        </row>
        <row r="76">
          <cell r="A76">
            <v>70</v>
          </cell>
          <cell r="M76">
            <v>999</v>
          </cell>
          <cell r="P76">
            <v>0</v>
          </cell>
          <cell r="Q76">
            <v>999</v>
          </cell>
        </row>
        <row r="77">
          <cell r="A77">
            <v>71</v>
          </cell>
          <cell r="M77">
            <v>999</v>
          </cell>
          <cell r="P77">
            <v>0</v>
          </cell>
          <cell r="Q77">
            <v>999</v>
          </cell>
        </row>
        <row r="78">
          <cell r="A78">
            <v>72</v>
          </cell>
          <cell r="M78">
            <v>999</v>
          </cell>
          <cell r="P78">
            <v>0</v>
          </cell>
          <cell r="Q78">
            <v>999</v>
          </cell>
        </row>
        <row r="79">
          <cell r="A79">
            <v>73</v>
          </cell>
          <cell r="M79">
            <v>999</v>
          </cell>
          <cell r="P79">
            <v>0</v>
          </cell>
          <cell r="Q79">
            <v>999</v>
          </cell>
        </row>
        <row r="80">
          <cell r="A80">
            <v>74</v>
          </cell>
          <cell r="M80">
            <v>999</v>
          </cell>
          <cell r="P80">
            <v>0</v>
          </cell>
          <cell r="Q80">
            <v>999</v>
          </cell>
        </row>
        <row r="81">
          <cell r="A81">
            <v>75</v>
          </cell>
          <cell r="M81">
            <v>999</v>
          </cell>
          <cell r="P81">
            <v>0</v>
          </cell>
          <cell r="Q81">
            <v>999</v>
          </cell>
        </row>
        <row r="82">
          <cell r="A82">
            <v>76</v>
          </cell>
          <cell r="M82">
            <v>999</v>
          </cell>
          <cell r="P82">
            <v>0</v>
          </cell>
          <cell r="Q82">
            <v>999</v>
          </cell>
        </row>
        <row r="83">
          <cell r="A83">
            <v>77</v>
          </cell>
          <cell r="M83">
            <v>999</v>
          </cell>
          <cell r="P83">
            <v>0</v>
          </cell>
          <cell r="Q83">
            <v>999</v>
          </cell>
        </row>
        <row r="84">
          <cell r="A84">
            <v>78</v>
          </cell>
          <cell r="M84">
            <v>999</v>
          </cell>
          <cell r="P84">
            <v>0</v>
          </cell>
          <cell r="Q84">
            <v>999</v>
          </cell>
        </row>
        <row r="85">
          <cell r="A85">
            <v>79</v>
          </cell>
          <cell r="M85">
            <v>999</v>
          </cell>
          <cell r="P85">
            <v>0</v>
          </cell>
          <cell r="Q85">
            <v>999</v>
          </cell>
        </row>
        <row r="86">
          <cell r="A86">
            <v>80</v>
          </cell>
          <cell r="M86">
            <v>999</v>
          </cell>
          <cell r="P86">
            <v>0</v>
          </cell>
          <cell r="Q86">
            <v>999</v>
          </cell>
        </row>
        <row r="87">
          <cell r="A87">
            <v>81</v>
          </cell>
          <cell r="M87">
            <v>999</v>
          </cell>
          <cell r="P87">
            <v>0</v>
          </cell>
          <cell r="Q87">
            <v>999</v>
          </cell>
        </row>
        <row r="88">
          <cell r="A88">
            <v>82</v>
          </cell>
          <cell r="M88">
            <v>999</v>
          </cell>
          <cell r="P88">
            <v>0</v>
          </cell>
          <cell r="Q88">
            <v>999</v>
          </cell>
        </row>
        <row r="89">
          <cell r="A89">
            <v>83</v>
          </cell>
          <cell r="M89">
            <v>999</v>
          </cell>
          <cell r="P89">
            <v>0</v>
          </cell>
          <cell r="Q89">
            <v>999</v>
          </cell>
        </row>
        <row r="90">
          <cell r="A90">
            <v>84</v>
          </cell>
          <cell r="M90">
            <v>999</v>
          </cell>
          <cell r="P90">
            <v>0</v>
          </cell>
          <cell r="Q90">
            <v>999</v>
          </cell>
        </row>
        <row r="91">
          <cell r="A91">
            <v>85</v>
          </cell>
          <cell r="M91">
            <v>999</v>
          </cell>
          <cell r="P91">
            <v>0</v>
          </cell>
          <cell r="Q91">
            <v>999</v>
          </cell>
        </row>
        <row r="92">
          <cell r="A92">
            <v>86</v>
          </cell>
          <cell r="M92">
            <v>999</v>
          </cell>
          <cell r="P92">
            <v>0</v>
          </cell>
          <cell r="Q92">
            <v>999</v>
          </cell>
        </row>
        <row r="93">
          <cell r="A93">
            <v>87</v>
          </cell>
          <cell r="M93">
            <v>999</v>
          </cell>
          <cell r="P93">
            <v>0</v>
          </cell>
          <cell r="Q93">
            <v>999</v>
          </cell>
        </row>
        <row r="94">
          <cell r="A94">
            <v>88</v>
          </cell>
          <cell r="M94">
            <v>999</v>
          </cell>
          <cell r="P94">
            <v>0</v>
          </cell>
          <cell r="Q94">
            <v>999</v>
          </cell>
        </row>
        <row r="95">
          <cell r="A95">
            <v>89</v>
          </cell>
          <cell r="M95">
            <v>999</v>
          </cell>
          <cell r="P95">
            <v>0</v>
          </cell>
          <cell r="Q95">
            <v>999</v>
          </cell>
        </row>
        <row r="96">
          <cell r="A96">
            <v>90</v>
          </cell>
          <cell r="M96">
            <v>999</v>
          </cell>
          <cell r="P96">
            <v>0</v>
          </cell>
          <cell r="Q96">
            <v>999</v>
          </cell>
        </row>
        <row r="97">
          <cell r="A97">
            <v>91</v>
          </cell>
          <cell r="M97">
            <v>999</v>
          </cell>
          <cell r="P97">
            <v>0</v>
          </cell>
          <cell r="Q97">
            <v>999</v>
          </cell>
        </row>
        <row r="98">
          <cell r="A98">
            <v>92</v>
          </cell>
          <cell r="M98">
            <v>999</v>
          </cell>
          <cell r="P98">
            <v>0</v>
          </cell>
          <cell r="Q98">
            <v>999</v>
          </cell>
        </row>
        <row r="99">
          <cell r="A99">
            <v>93</v>
          </cell>
          <cell r="M99">
            <v>999</v>
          </cell>
          <cell r="P99">
            <v>0</v>
          </cell>
          <cell r="Q99">
            <v>999</v>
          </cell>
        </row>
        <row r="100">
          <cell r="A100">
            <v>94</v>
          </cell>
          <cell r="M100">
            <v>999</v>
          </cell>
          <cell r="P100">
            <v>0</v>
          </cell>
          <cell r="Q100">
            <v>999</v>
          </cell>
        </row>
        <row r="101">
          <cell r="A101">
            <v>95</v>
          </cell>
          <cell r="M101">
            <v>999</v>
          </cell>
          <cell r="P101">
            <v>0</v>
          </cell>
          <cell r="Q101">
            <v>999</v>
          </cell>
        </row>
        <row r="102">
          <cell r="A102">
            <v>96</v>
          </cell>
          <cell r="M102">
            <v>999</v>
          </cell>
          <cell r="P102">
            <v>0</v>
          </cell>
          <cell r="Q102">
            <v>999</v>
          </cell>
        </row>
        <row r="103">
          <cell r="A103">
            <v>97</v>
          </cell>
          <cell r="M103">
            <v>999</v>
          </cell>
          <cell r="P103">
            <v>0</v>
          </cell>
          <cell r="Q103">
            <v>999</v>
          </cell>
        </row>
        <row r="104">
          <cell r="A104">
            <v>98</v>
          </cell>
          <cell r="M104">
            <v>999</v>
          </cell>
          <cell r="P104">
            <v>0</v>
          </cell>
          <cell r="Q104">
            <v>999</v>
          </cell>
        </row>
        <row r="105">
          <cell r="A105">
            <v>99</v>
          </cell>
          <cell r="M105">
            <v>999</v>
          </cell>
          <cell r="P105">
            <v>0</v>
          </cell>
          <cell r="Q105">
            <v>999</v>
          </cell>
        </row>
        <row r="106">
          <cell r="A106">
            <v>100</v>
          </cell>
          <cell r="M106">
            <v>999</v>
          </cell>
          <cell r="P106">
            <v>0</v>
          </cell>
          <cell r="Q106">
            <v>999</v>
          </cell>
        </row>
        <row r="107">
          <cell r="A107">
            <v>101</v>
          </cell>
          <cell r="M107">
            <v>999</v>
          </cell>
          <cell r="P107">
            <v>0</v>
          </cell>
          <cell r="Q107">
            <v>999</v>
          </cell>
        </row>
        <row r="108">
          <cell r="A108">
            <v>102</v>
          </cell>
          <cell r="M108">
            <v>999</v>
          </cell>
          <cell r="P108">
            <v>0</v>
          </cell>
          <cell r="Q108">
            <v>999</v>
          </cell>
        </row>
        <row r="109">
          <cell r="A109">
            <v>103</v>
          </cell>
          <cell r="M109">
            <v>999</v>
          </cell>
          <cell r="P109">
            <v>0</v>
          </cell>
          <cell r="Q109">
            <v>999</v>
          </cell>
        </row>
        <row r="110">
          <cell r="A110">
            <v>104</v>
          </cell>
          <cell r="M110">
            <v>999</v>
          </cell>
          <cell r="P110">
            <v>0</v>
          </cell>
          <cell r="Q110">
            <v>999</v>
          </cell>
        </row>
        <row r="111">
          <cell r="A111">
            <v>105</v>
          </cell>
          <cell r="M111">
            <v>999</v>
          </cell>
          <cell r="P111">
            <v>0</v>
          </cell>
          <cell r="Q111">
            <v>999</v>
          </cell>
        </row>
        <row r="112">
          <cell r="A112">
            <v>106</v>
          </cell>
          <cell r="M112">
            <v>999</v>
          </cell>
          <cell r="P112">
            <v>0</v>
          </cell>
          <cell r="Q112">
            <v>999</v>
          </cell>
        </row>
        <row r="113">
          <cell r="A113">
            <v>107</v>
          </cell>
          <cell r="M113">
            <v>999</v>
          </cell>
          <cell r="P113">
            <v>0</v>
          </cell>
          <cell r="Q113">
            <v>999</v>
          </cell>
        </row>
        <row r="114">
          <cell r="A114">
            <v>108</v>
          </cell>
          <cell r="M114">
            <v>999</v>
          </cell>
          <cell r="P114">
            <v>0</v>
          </cell>
          <cell r="Q114">
            <v>999</v>
          </cell>
        </row>
        <row r="115">
          <cell r="A115">
            <v>109</v>
          </cell>
          <cell r="M115">
            <v>999</v>
          </cell>
          <cell r="P115">
            <v>0</v>
          </cell>
          <cell r="Q115">
            <v>999</v>
          </cell>
        </row>
        <row r="116">
          <cell r="A116">
            <v>110</v>
          </cell>
          <cell r="M116">
            <v>999</v>
          </cell>
          <cell r="P116">
            <v>0</v>
          </cell>
          <cell r="Q116">
            <v>999</v>
          </cell>
        </row>
        <row r="117">
          <cell r="A117">
            <v>111</v>
          </cell>
          <cell r="M117">
            <v>999</v>
          </cell>
          <cell r="P117">
            <v>0</v>
          </cell>
          <cell r="Q117">
            <v>999</v>
          </cell>
        </row>
        <row r="118">
          <cell r="A118">
            <v>112</v>
          </cell>
          <cell r="M118">
            <v>999</v>
          </cell>
          <cell r="P118">
            <v>0</v>
          </cell>
          <cell r="Q118">
            <v>999</v>
          </cell>
        </row>
        <row r="119">
          <cell r="A119">
            <v>113</v>
          </cell>
          <cell r="M119">
            <v>999</v>
          </cell>
          <cell r="P119">
            <v>0</v>
          </cell>
          <cell r="Q119">
            <v>999</v>
          </cell>
        </row>
        <row r="120">
          <cell r="A120">
            <v>114</v>
          </cell>
          <cell r="M120">
            <v>999</v>
          </cell>
          <cell r="P120">
            <v>0</v>
          </cell>
          <cell r="Q120">
            <v>999</v>
          </cell>
        </row>
        <row r="121">
          <cell r="A121">
            <v>115</v>
          </cell>
          <cell r="M121">
            <v>999</v>
          </cell>
          <cell r="P121">
            <v>0</v>
          </cell>
          <cell r="Q121">
            <v>999</v>
          </cell>
        </row>
        <row r="122">
          <cell r="A122">
            <v>116</v>
          </cell>
          <cell r="M122">
            <v>999</v>
          </cell>
          <cell r="P122">
            <v>0</v>
          </cell>
          <cell r="Q122">
            <v>999</v>
          </cell>
        </row>
        <row r="123">
          <cell r="A123">
            <v>117</v>
          </cell>
          <cell r="M123">
            <v>999</v>
          </cell>
          <cell r="P123">
            <v>0</v>
          </cell>
          <cell r="Q123">
            <v>999</v>
          </cell>
        </row>
        <row r="124">
          <cell r="A124">
            <v>118</v>
          </cell>
          <cell r="M124">
            <v>999</v>
          </cell>
          <cell r="P124">
            <v>0</v>
          </cell>
          <cell r="Q124">
            <v>999</v>
          </cell>
        </row>
        <row r="125">
          <cell r="A125">
            <v>119</v>
          </cell>
          <cell r="M125">
            <v>999</v>
          </cell>
          <cell r="P125">
            <v>0</v>
          </cell>
          <cell r="Q125">
            <v>999</v>
          </cell>
        </row>
        <row r="126">
          <cell r="A126">
            <v>120</v>
          </cell>
          <cell r="M126">
            <v>999</v>
          </cell>
          <cell r="P126">
            <v>0</v>
          </cell>
          <cell r="Q126">
            <v>999</v>
          </cell>
        </row>
        <row r="127">
          <cell r="A127">
            <v>121</v>
          </cell>
          <cell r="M127">
            <v>999</v>
          </cell>
          <cell r="P127">
            <v>0</v>
          </cell>
          <cell r="Q127">
            <v>999</v>
          </cell>
        </row>
        <row r="128">
          <cell r="A128">
            <v>122</v>
          </cell>
          <cell r="M128">
            <v>999</v>
          </cell>
          <cell r="P128">
            <v>0</v>
          </cell>
          <cell r="Q128">
            <v>999</v>
          </cell>
        </row>
        <row r="129">
          <cell r="A129">
            <v>123</v>
          </cell>
          <cell r="M129">
            <v>999</v>
          </cell>
          <cell r="P129">
            <v>0</v>
          </cell>
          <cell r="Q129">
            <v>999</v>
          </cell>
        </row>
        <row r="130">
          <cell r="A130">
            <v>124</v>
          </cell>
          <cell r="M130">
            <v>999</v>
          </cell>
          <cell r="P130">
            <v>0</v>
          </cell>
          <cell r="Q130">
            <v>999</v>
          </cell>
        </row>
        <row r="131">
          <cell r="A131">
            <v>125</v>
          </cell>
          <cell r="M131">
            <v>999</v>
          </cell>
          <cell r="P131">
            <v>0</v>
          </cell>
          <cell r="Q131">
            <v>999</v>
          </cell>
        </row>
        <row r="132">
          <cell r="A132">
            <v>126</v>
          </cell>
          <cell r="M132">
            <v>999</v>
          </cell>
          <cell r="P132">
            <v>0</v>
          </cell>
          <cell r="Q132">
            <v>999</v>
          </cell>
        </row>
        <row r="133">
          <cell r="A133">
            <v>127</v>
          </cell>
          <cell r="M133">
            <v>999</v>
          </cell>
          <cell r="P133">
            <v>0</v>
          </cell>
          <cell r="Q133">
            <v>999</v>
          </cell>
        </row>
        <row r="134">
          <cell r="A134">
            <v>128</v>
          </cell>
          <cell r="M134">
            <v>999</v>
          </cell>
          <cell r="P134">
            <v>0</v>
          </cell>
          <cell r="Q134">
            <v>999</v>
          </cell>
        </row>
      </sheetData>
      <sheetData sheetId="23"/>
      <sheetData sheetId="24"/>
      <sheetData sheetId="25"/>
      <sheetData sheetId="26"/>
      <sheetData sheetId="27">
        <row r="5">
          <cell r="R5">
            <v>2</v>
          </cell>
        </row>
        <row r="7">
          <cell r="A7">
            <v>1</v>
          </cell>
          <cell r="B7" t="str">
            <v>READY</v>
          </cell>
          <cell r="C7" t="str">
            <v>CHARLOTTE</v>
          </cell>
          <cell r="M7">
            <v>1</v>
          </cell>
          <cell r="P7">
            <v>0</v>
          </cell>
          <cell r="Q7">
            <v>999</v>
          </cell>
          <cell r="R7">
            <v>1</v>
          </cell>
        </row>
        <row r="8">
          <cell r="A8">
            <v>2</v>
          </cell>
          <cell r="B8" t="str">
            <v>ALI</v>
          </cell>
          <cell r="C8" t="str">
            <v>JADE</v>
          </cell>
          <cell r="M8">
            <v>2</v>
          </cell>
          <cell r="P8">
            <v>0</v>
          </cell>
          <cell r="Q8">
            <v>999</v>
          </cell>
          <cell r="R8">
            <v>2</v>
          </cell>
        </row>
        <row r="9">
          <cell r="A9">
            <v>3</v>
          </cell>
          <cell r="B9" t="str">
            <v>BOOS</v>
          </cell>
          <cell r="C9" t="str">
            <v>GEORGINA</v>
          </cell>
          <cell r="M9">
            <v>999</v>
          </cell>
          <cell r="P9">
            <v>0</v>
          </cell>
          <cell r="Q9">
            <v>999</v>
          </cell>
        </row>
        <row r="10">
          <cell r="A10">
            <v>4</v>
          </cell>
          <cell r="B10" t="str">
            <v>PASCALL</v>
          </cell>
          <cell r="C10" t="str">
            <v>ALYSSA</v>
          </cell>
          <cell r="M10">
            <v>999</v>
          </cell>
          <cell r="P10">
            <v>0</v>
          </cell>
          <cell r="Q10">
            <v>999</v>
          </cell>
        </row>
        <row r="11">
          <cell r="A11">
            <v>5</v>
          </cell>
          <cell r="B11" t="str">
            <v>SABGA</v>
          </cell>
          <cell r="C11" t="str">
            <v>GIANNA</v>
          </cell>
          <cell r="M11">
            <v>999</v>
          </cell>
          <cell r="P11">
            <v>0</v>
          </cell>
          <cell r="Q11">
            <v>999</v>
          </cell>
        </row>
        <row r="12">
          <cell r="A12">
            <v>6</v>
          </cell>
          <cell r="M12">
            <v>999</v>
          </cell>
          <cell r="P12">
            <v>0</v>
          </cell>
          <cell r="Q12">
            <v>999</v>
          </cell>
        </row>
        <row r="13">
          <cell r="A13">
            <v>7</v>
          </cell>
          <cell r="M13">
            <v>999</v>
          </cell>
          <cell r="P13">
            <v>0</v>
          </cell>
          <cell r="Q13">
            <v>999</v>
          </cell>
        </row>
        <row r="14">
          <cell r="A14">
            <v>8</v>
          </cell>
          <cell r="B14" t="str">
            <v>BYE</v>
          </cell>
          <cell r="M14">
            <v>999</v>
          </cell>
          <cell r="P14">
            <v>0</v>
          </cell>
          <cell r="Q14">
            <v>999</v>
          </cell>
        </row>
        <row r="15">
          <cell r="A15">
            <v>9</v>
          </cell>
          <cell r="M15">
            <v>999</v>
          </cell>
          <cell r="P15">
            <v>0</v>
          </cell>
          <cell r="Q15">
            <v>999</v>
          </cell>
        </row>
        <row r="16">
          <cell r="A16">
            <v>10</v>
          </cell>
          <cell r="M16">
            <v>999</v>
          </cell>
          <cell r="P16">
            <v>0</v>
          </cell>
          <cell r="Q16">
            <v>999</v>
          </cell>
        </row>
        <row r="17">
          <cell r="A17">
            <v>11</v>
          </cell>
          <cell r="M17">
            <v>999</v>
          </cell>
          <cell r="P17">
            <v>0</v>
          </cell>
          <cell r="Q17">
            <v>999</v>
          </cell>
        </row>
        <row r="18">
          <cell r="A18">
            <v>12</v>
          </cell>
          <cell r="M18">
            <v>999</v>
          </cell>
          <cell r="P18">
            <v>0</v>
          </cell>
          <cell r="Q18">
            <v>999</v>
          </cell>
        </row>
        <row r="19">
          <cell r="A19">
            <v>13</v>
          </cell>
          <cell r="M19">
            <v>999</v>
          </cell>
          <cell r="P19">
            <v>0</v>
          </cell>
          <cell r="Q19">
            <v>999</v>
          </cell>
        </row>
        <row r="20">
          <cell r="A20">
            <v>14</v>
          </cell>
          <cell r="M20">
            <v>999</v>
          </cell>
          <cell r="P20">
            <v>0</v>
          </cell>
          <cell r="Q20">
            <v>999</v>
          </cell>
        </row>
        <row r="21">
          <cell r="A21">
            <v>15</v>
          </cell>
          <cell r="M21">
            <v>999</v>
          </cell>
          <cell r="P21">
            <v>0</v>
          </cell>
          <cell r="Q21">
            <v>999</v>
          </cell>
        </row>
        <row r="22">
          <cell r="A22">
            <v>16</v>
          </cell>
          <cell r="M22">
            <v>999</v>
          </cell>
          <cell r="P22">
            <v>0</v>
          </cell>
          <cell r="Q22">
            <v>999</v>
          </cell>
        </row>
        <row r="23">
          <cell r="A23">
            <v>17</v>
          </cell>
          <cell r="M23">
            <v>999</v>
          </cell>
          <cell r="P23">
            <v>0</v>
          </cell>
          <cell r="Q23">
            <v>999</v>
          </cell>
        </row>
        <row r="24">
          <cell r="A24">
            <v>18</v>
          </cell>
          <cell r="M24">
            <v>999</v>
          </cell>
          <cell r="P24">
            <v>0</v>
          </cell>
          <cell r="Q24">
            <v>999</v>
          </cell>
        </row>
        <row r="25">
          <cell r="A25">
            <v>19</v>
          </cell>
          <cell r="M25">
            <v>999</v>
          </cell>
          <cell r="P25">
            <v>0</v>
          </cell>
          <cell r="Q25">
            <v>999</v>
          </cell>
        </row>
        <row r="26">
          <cell r="A26">
            <v>20</v>
          </cell>
          <cell r="M26">
            <v>999</v>
          </cell>
          <cell r="P26">
            <v>0</v>
          </cell>
          <cell r="Q26">
            <v>999</v>
          </cell>
        </row>
        <row r="27">
          <cell r="A27">
            <v>21</v>
          </cell>
          <cell r="M27">
            <v>999</v>
          </cell>
          <cell r="P27">
            <v>0</v>
          </cell>
          <cell r="Q27">
            <v>999</v>
          </cell>
        </row>
        <row r="28">
          <cell r="A28">
            <v>22</v>
          </cell>
          <cell r="M28">
            <v>999</v>
          </cell>
          <cell r="P28">
            <v>0</v>
          </cell>
          <cell r="Q28">
            <v>999</v>
          </cell>
        </row>
        <row r="29">
          <cell r="A29">
            <v>23</v>
          </cell>
          <cell r="M29">
            <v>999</v>
          </cell>
          <cell r="P29">
            <v>0</v>
          </cell>
          <cell r="Q29">
            <v>999</v>
          </cell>
        </row>
        <row r="30">
          <cell r="A30">
            <v>24</v>
          </cell>
          <cell r="M30">
            <v>999</v>
          </cell>
          <cell r="P30">
            <v>0</v>
          </cell>
          <cell r="Q30">
            <v>999</v>
          </cell>
        </row>
        <row r="31">
          <cell r="A31">
            <v>25</v>
          </cell>
          <cell r="M31">
            <v>999</v>
          </cell>
          <cell r="P31">
            <v>0</v>
          </cell>
          <cell r="Q31">
            <v>999</v>
          </cell>
        </row>
        <row r="32">
          <cell r="A32">
            <v>26</v>
          </cell>
          <cell r="M32">
            <v>999</v>
          </cell>
          <cell r="P32">
            <v>0</v>
          </cell>
          <cell r="Q32">
            <v>999</v>
          </cell>
        </row>
        <row r="33">
          <cell r="A33">
            <v>27</v>
          </cell>
          <cell r="M33">
            <v>999</v>
          </cell>
          <cell r="P33">
            <v>0</v>
          </cell>
          <cell r="Q33">
            <v>999</v>
          </cell>
        </row>
        <row r="34">
          <cell r="A34">
            <v>28</v>
          </cell>
          <cell r="M34">
            <v>999</v>
          </cell>
          <cell r="P34">
            <v>0</v>
          </cell>
          <cell r="Q34">
            <v>999</v>
          </cell>
        </row>
        <row r="35">
          <cell r="A35">
            <v>29</v>
          </cell>
          <cell r="M35">
            <v>999</v>
          </cell>
          <cell r="P35">
            <v>0</v>
          </cell>
          <cell r="Q35">
            <v>999</v>
          </cell>
        </row>
        <row r="36">
          <cell r="A36">
            <v>30</v>
          </cell>
          <cell r="M36">
            <v>999</v>
          </cell>
          <cell r="P36">
            <v>0</v>
          </cell>
          <cell r="Q36">
            <v>999</v>
          </cell>
        </row>
        <row r="37">
          <cell r="A37">
            <v>31</v>
          </cell>
          <cell r="M37">
            <v>999</v>
          </cell>
          <cell r="P37">
            <v>0</v>
          </cell>
          <cell r="Q37">
            <v>999</v>
          </cell>
        </row>
        <row r="38">
          <cell r="A38">
            <v>32</v>
          </cell>
          <cell r="M38">
            <v>999</v>
          </cell>
          <cell r="P38">
            <v>0</v>
          </cell>
          <cell r="Q38">
            <v>999</v>
          </cell>
        </row>
        <row r="39">
          <cell r="A39">
            <v>33</v>
          </cell>
          <cell r="M39">
            <v>999</v>
          </cell>
          <cell r="P39">
            <v>0</v>
          </cell>
          <cell r="Q39">
            <v>999</v>
          </cell>
        </row>
        <row r="40">
          <cell r="A40">
            <v>34</v>
          </cell>
          <cell r="M40">
            <v>999</v>
          </cell>
          <cell r="P40">
            <v>0</v>
          </cell>
          <cell r="Q40">
            <v>999</v>
          </cell>
        </row>
        <row r="41">
          <cell r="A41">
            <v>35</v>
          </cell>
          <cell r="M41">
            <v>999</v>
          </cell>
          <cell r="P41">
            <v>0</v>
          </cell>
          <cell r="Q41">
            <v>999</v>
          </cell>
        </row>
        <row r="42">
          <cell r="A42">
            <v>36</v>
          </cell>
          <cell r="M42">
            <v>999</v>
          </cell>
          <cell r="P42">
            <v>0</v>
          </cell>
          <cell r="Q42">
            <v>999</v>
          </cell>
        </row>
        <row r="43">
          <cell r="A43">
            <v>37</v>
          </cell>
          <cell r="M43">
            <v>999</v>
          </cell>
          <cell r="P43">
            <v>0</v>
          </cell>
          <cell r="Q43">
            <v>999</v>
          </cell>
        </row>
        <row r="44">
          <cell r="A44">
            <v>38</v>
          </cell>
          <cell r="M44">
            <v>999</v>
          </cell>
          <cell r="P44">
            <v>0</v>
          </cell>
          <cell r="Q44">
            <v>999</v>
          </cell>
        </row>
        <row r="45">
          <cell r="A45">
            <v>39</v>
          </cell>
          <cell r="M45">
            <v>999</v>
          </cell>
          <cell r="P45">
            <v>0</v>
          </cell>
          <cell r="Q45">
            <v>999</v>
          </cell>
        </row>
        <row r="46">
          <cell r="A46">
            <v>40</v>
          </cell>
          <cell r="M46">
            <v>999</v>
          </cell>
          <cell r="P46">
            <v>0</v>
          </cell>
          <cell r="Q46">
            <v>999</v>
          </cell>
        </row>
        <row r="47">
          <cell r="A47">
            <v>41</v>
          </cell>
          <cell r="M47">
            <v>999</v>
          </cell>
          <cell r="P47">
            <v>0</v>
          </cell>
          <cell r="Q47">
            <v>999</v>
          </cell>
        </row>
        <row r="48">
          <cell r="A48">
            <v>42</v>
          </cell>
          <cell r="M48">
            <v>999</v>
          </cell>
          <cell r="P48">
            <v>0</v>
          </cell>
          <cell r="Q48">
            <v>999</v>
          </cell>
        </row>
        <row r="49">
          <cell r="A49">
            <v>43</v>
          </cell>
          <cell r="M49">
            <v>999</v>
          </cell>
          <cell r="P49">
            <v>0</v>
          </cell>
          <cell r="Q49">
            <v>999</v>
          </cell>
        </row>
        <row r="50">
          <cell r="A50">
            <v>44</v>
          </cell>
          <cell r="M50">
            <v>999</v>
          </cell>
          <cell r="P50">
            <v>0</v>
          </cell>
          <cell r="Q50">
            <v>999</v>
          </cell>
        </row>
        <row r="51">
          <cell r="A51">
            <v>45</v>
          </cell>
          <cell r="M51">
            <v>999</v>
          </cell>
          <cell r="P51">
            <v>0</v>
          </cell>
          <cell r="Q51">
            <v>999</v>
          </cell>
        </row>
        <row r="52">
          <cell r="A52">
            <v>46</v>
          </cell>
          <cell r="M52">
            <v>999</v>
          </cell>
          <cell r="P52">
            <v>0</v>
          </cell>
          <cell r="Q52">
            <v>999</v>
          </cell>
        </row>
        <row r="53">
          <cell r="A53">
            <v>47</v>
          </cell>
          <cell r="M53">
            <v>999</v>
          </cell>
          <cell r="P53">
            <v>0</v>
          </cell>
          <cell r="Q53">
            <v>999</v>
          </cell>
        </row>
        <row r="54">
          <cell r="A54">
            <v>48</v>
          </cell>
          <cell r="M54">
            <v>999</v>
          </cell>
          <cell r="P54">
            <v>0</v>
          </cell>
          <cell r="Q54">
            <v>999</v>
          </cell>
        </row>
        <row r="55">
          <cell r="A55">
            <v>49</v>
          </cell>
          <cell r="M55">
            <v>999</v>
          </cell>
          <cell r="P55">
            <v>0</v>
          </cell>
          <cell r="Q55">
            <v>999</v>
          </cell>
        </row>
        <row r="56">
          <cell r="A56">
            <v>50</v>
          </cell>
          <cell r="M56">
            <v>999</v>
          </cell>
          <cell r="P56">
            <v>0</v>
          </cell>
          <cell r="Q56">
            <v>999</v>
          </cell>
        </row>
        <row r="57">
          <cell r="A57">
            <v>51</v>
          </cell>
          <cell r="M57">
            <v>999</v>
          </cell>
          <cell r="P57">
            <v>0</v>
          </cell>
          <cell r="Q57">
            <v>999</v>
          </cell>
        </row>
        <row r="58">
          <cell r="A58">
            <v>52</v>
          </cell>
          <cell r="M58">
            <v>999</v>
          </cell>
          <cell r="P58">
            <v>0</v>
          </cell>
          <cell r="Q58">
            <v>999</v>
          </cell>
        </row>
        <row r="59">
          <cell r="A59">
            <v>53</v>
          </cell>
          <cell r="M59">
            <v>999</v>
          </cell>
          <cell r="P59">
            <v>0</v>
          </cell>
          <cell r="Q59">
            <v>999</v>
          </cell>
        </row>
        <row r="60">
          <cell r="A60">
            <v>54</v>
          </cell>
          <cell r="M60">
            <v>999</v>
          </cell>
          <cell r="P60">
            <v>0</v>
          </cell>
          <cell r="Q60">
            <v>999</v>
          </cell>
        </row>
        <row r="61">
          <cell r="A61">
            <v>55</v>
          </cell>
          <cell r="M61">
            <v>999</v>
          </cell>
          <cell r="P61">
            <v>0</v>
          </cell>
          <cell r="Q61">
            <v>999</v>
          </cell>
        </row>
        <row r="62">
          <cell r="A62">
            <v>56</v>
          </cell>
          <cell r="M62">
            <v>999</v>
          </cell>
          <cell r="P62">
            <v>0</v>
          </cell>
          <cell r="Q62">
            <v>999</v>
          </cell>
        </row>
        <row r="63">
          <cell r="A63">
            <v>57</v>
          </cell>
          <cell r="M63">
            <v>999</v>
          </cell>
          <cell r="P63">
            <v>0</v>
          </cell>
          <cell r="Q63">
            <v>999</v>
          </cell>
        </row>
        <row r="64">
          <cell r="A64">
            <v>58</v>
          </cell>
          <cell r="M64">
            <v>999</v>
          </cell>
          <cell r="P64">
            <v>0</v>
          </cell>
          <cell r="Q64">
            <v>999</v>
          </cell>
        </row>
        <row r="65">
          <cell r="A65">
            <v>59</v>
          </cell>
          <cell r="M65">
            <v>999</v>
          </cell>
          <cell r="P65">
            <v>0</v>
          </cell>
          <cell r="Q65">
            <v>999</v>
          </cell>
        </row>
        <row r="66">
          <cell r="A66">
            <v>60</v>
          </cell>
          <cell r="M66">
            <v>999</v>
          </cell>
          <cell r="P66">
            <v>0</v>
          </cell>
          <cell r="Q66">
            <v>999</v>
          </cell>
        </row>
        <row r="67">
          <cell r="A67">
            <v>61</v>
          </cell>
          <cell r="M67">
            <v>999</v>
          </cell>
          <cell r="P67">
            <v>0</v>
          </cell>
          <cell r="Q67">
            <v>999</v>
          </cell>
        </row>
        <row r="68">
          <cell r="A68">
            <v>62</v>
          </cell>
          <cell r="M68">
            <v>999</v>
          </cell>
          <cell r="P68">
            <v>0</v>
          </cell>
          <cell r="Q68">
            <v>999</v>
          </cell>
        </row>
        <row r="69">
          <cell r="A69">
            <v>63</v>
          </cell>
          <cell r="M69">
            <v>999</v>
          </cell>
          <cell r="P69">
            <v>0</v>
          </cell>
          <cell r="Q69">
            <v>999</v>
          </cell>
        </row>
        <row r="70">
          <cell r="A70">
            <v>64</v>
          </cell>
          <cell r="M70">
            <v>999</v>
          </cell>
          <cell r="P70">
            <v>0</v>
          </cell>
          <cell r="Q70">
            <v>999</v>
          </cell>
        </row>
        <row r="71">
          <cell r="A71">
            <v>65</v>
          </cell>
          <cell r="M71">
            <v>999</v>
          </cell>
          <cell r="P71">
            <v>0</v>
          </cell>
          <cell r="Q71">
            <v>999</v>
          </cell>
        </row>
        <row r="72">
          <cell r="A72">
            <v>66</v>
          </cell>
          <cell r="M72">
            <v>999</v>
          </cell>
          <cell r="P72">
            <v>0</v>
          </cell>
          <cell r="Q72">
            <v>999</v>
          </cell>
        </row>
        <row r="73">
          <cell r="A73">
            <v>67</v>
          </cell>
          <cell r="M73">
            <v>999</v>
          </cell>
          <cell r="P73">
            <v>0</v>
          </cell>
          <cell r="Q73">
            <v>999</v>
          </cell>
        </row>
        <row r="74">
          <cell r="A74">
            <v>68</v>
          </cell>
          <cell r="M74">
            <v>999</v>
          </cell>
          <cell r="P74">
            <v>0</v>
          </cell>
          <cell r="Q74">
            <v>999</v>
          </cell>
        </row>
        <row r="75">
          <cell r="A75">
            <v>69</v>
          </cell>
          <cell r="M75">
            <v>999</v>
          </cell>
          <cell r="P75">
            <v>0</v>
          </cell>
          <cell r="Q75">
            <v>999</v>
          </cell>
        </row>
        <row r="76">
          <cell r="A76">
            <v>70</v>
          </cell>
          <cell r="M76">
            <v>999</v>
          </cell>
          <cell r="P76">
            <v>0</v>
          </cell>
          <cell r="Q76">
            <v>999</v>
          </cell>
        </row>
        <row r="77">
          <cell r="A77">
            <v>71</v>
          </cell>
          <cell r="M77">
            <v>999</v>
          </cell>
          <cell r="P77">
            <v>0</v>
          </cell>
          <cell r="Q77">
            <v>999</v>
          </cell>
        </row>
        <row r="78">
          <cell r="A78">
            <v>72</v>
          </cell>
          <cell r="M78">
            <v>999</v>
          </cell>
          <cell r="P78">
            <v>0</v>
          </cell>
          <cell r="Q78">
            <v>999</v>
          </cell>
        </row>
        <row r="79">
          <cell r="A79">
            <v>73</v>
          </cell>
          <cell r="M79">
            <v>999</v>
          </cell>
          <cell r="P79">
            <v>0</v>
          </cell>
          <cell r="Q79">
            <v>999</v>
          </cell>
        </row>
        <row r="80">
          <cell r="A80">
            <v>74</v>
          </cell>
          <cell r="M80">
            <v>999</v>
          </cell>
          <cell r="P80">
            <v>0</v>
          </cell>
          <cell r="Q80">
            <v>999</v>
          </cell>
        </row>
        <row r="81">
          <cell r="A81">
            <v>75</v>
          </cell>
          <cell r="M81">
            <v>999</v>
          </cell>
          <cell r="P81">
            <v>0</v>
          </cell>
          <cell r="Q81">
            <v>999</v>
          </cell>
        </row>
        <row r="82">
          <cell r="A82">
            <v>76</v>
          </cell>
          <cell r="M82">
            <v>999</v>
          </cell>
          <cell r="P82">
            <v>0</v>
          </cell>
          <cell r="Q82">
            <v>999</v>
          </cell>
        </row>
        <row r="83">
          <cell r="A83">
            <v>77</v>
          </cell>
          <cell r="M83">
            <v>999</v>
          </cell>
          <cell r="P83">
            <v>0</v>
          </cell>
          <cell r="Q83">
            <v>999</v>
          </cell>
        </row>
        <row r="84">
          <cell r="A84">
            <v>78</v>
          </cell>
          <cell r="M84">
            <v>999</v>
          </cell>
          <cell r="P84">
            <v>0</v>
          </cell>
          <cell r="Q84">
            <v>999</v>
          </cell>
        </row>
        <row r="85">
          <cell r="A85">
            <v>79</v>
          </cell>
          <cell r="M85">
            <v>999</v>
          </cell>
          <cell r="P85">
            <v>0</v>
          </cell>
          <cell r="Q85">
            <v>999</v>
          </cell>
        </row>
        <row r="86">
          <cell r="A86">
            <v>80</v>
          </cell>
          <cell r="M86">
            <v>999</v>
          </cell>
          <cell r="P86">
            <v>0</v>
          </cell>
          <cell r="Q86">
            <v>999</v>
          </cell>
        </row>
        <row r="87">
          <cell r="A87">
            <v>81</v>
          </cell>
          <cell r="M87">
            <v>999</v>
          </cell>
          <cell r="P87">
            <v>0</v>
          </cell>
          <cell r="Q87">
            <v>999</v>
          </cell>
        </row>
        <row r="88">
          <cell r="A88">
            <v>82</v>
          </cell>
          <cell r="M88">
            <v>999</v>
          </cell>
          <cell r="P88">
            <v>0</v>
          </cell>
          <cell r="Q88">
            <v>999</v>
          </cell>
        </row>
        <row r="89">
          <cell r="A89">
            <v>83</v>
          </cell>
          <cell r="M89">
            <v>999</v>
          </cell>
          <cell r="P89">
            <v>0</v>
          </cell>
          <cell r="Q89">
            <v>999</v>
          </cell>
        </row>
        <row r="90">
          <cell r="A90">
            <v>84</v>
          </cell>
          <cell r="M90">
            <v>999</v>
          </cell>
          <cell r="P90">
            <v>0</v>
          </cell>
          <cell r="Q90">
            <v>999</v>
          </cell>
        </row>
        <row r="91">
          <cell r="A91">
            <v>85</v>
          </cell>
          <cell r="M91">
            <v>999</v>
          </cell>
          <cell r="P91">
            <v>0</v>
          </cell>
          <cell r="Q91">
            <v>999</v>
          </cell>
        </row>
        <row r="92">
          <cell r="A92">
            <v>86</v>
          </cell>
          <cell r="M92">
            <v>999</v>
          </cell>
          <cell r="P92">
            <v>0</v>
          </cell>
          <cell r="Q92">
            <v>999</v>
          </cell>
        </row>
        <row r="93">
          <cell r="A93">
            <v>87</v>
          </cell>
          <cell r="M93">
            <v>999</v>
          </cell>
          <cell r="P93">
            <v>0</v>
          </cell>
          <cell r="Q93">
            <v>999</v>
          </cell>
        </row>
        <row r="94">
          <cell r="A94">
            <v>88</v>
          </cell>
          <cell r="M94">
            <v>999</v>
          </cell>
          <cell r="P94">
            <v>0</v>
          </cell>
          <cell r="Q94">
            <v>999</v>
          </cell>
        </row>
        <row r="95">
          <cell r="A95">
            <v>89</v>
          </cell>
          <cell r="M95">
            <v>999</v>
          </cell>
          <cell r="P95">
            <v>0</v>
          </cell>
          <cell r="Q95">
            <v>999</v>
          </cell>
        </row>
        <row r="96">
          <cell r="A96">
            <v>90</v>
          </cell>
          <cell r="M96">
            <v>999</v>
          </cell>
          <cell r="P96">
            <v>0</v>
          </cell>
          <cell r="Q96">
            <v>999</v>
          </cell>
        </row>
        <row r="97">
          <cell r="A97">
            <v>91</v>
          </cell>
          <cell r="M97">
            <v>999</v>
          </cell>
          <cell r="P97">
            <v>0</v>
          </cell>
          <cell r="Q97">
            <v>999</v>
          </cell>
        </row>
        <row r="98">
          <cell r="A98">
            <v>92</v>
          </cell>
          <cell r="M98">
            <v>999</v>
          </cell>
          <cell r="P98">
            <v>0</v>
          </cell>
          <cell r="Q98">
            <v>999</v>
          </cell>
        </row>
        <row r="99">
          <cell r="A99">
            <v>93</v>
          </cell>
          <cell r="M99">
            <v>999</v>
          </cell>
          <cell r="P99">
            <v>0</v>
          </cell>
          <cell r="Q99">
            <v>999</v>
          </cell>
        </row>
        <row r="100">
          <cell r="A100">
            <v>94</v>
          </cell>
          <cell r="M100">
            <v>999</v>
          </cell>
          <cell r="P100">
            <v>0</v>
          </cell>
          <cell r="Q100">
            <v>999</v>
          </cell>
        </row>
        <row r="101">
          <cell r="A101">
            <v>95</v>
          </cell>
          <cell r="M101">
            <v>999</v>
          </cell>
          <cell r="P101">
            <v>0</v>
          </cell>
          <cell r="Q101">
            <v>999</v>
          </cell>
        </row>
        <row r="102">
          <cell r="A102">
            <v>96</v>
          </cell>
          <cell r="M102">
            <v>999</v>
          </cell>
          <cell r="P102">
            <v>0</v>
          </cell>
          <cell r="Q102">
            <v>999</v>
          </cell>
        </row>
        <row r="103">
          <cell r="A103">
            <v>97</v>
          </cell>
          <cell r="M103">
            <v>999</v>
          </cell>
          <cell r="P103">
            <v>0</v>
          </cell>
          <cell r="Q103">
            <v>999</v>
          </cell>
        </row>
        <row r="104">
          <cell r="A104">
            <v>98</v>
          </cell>
          <cell r="M104">
            <v>999</v>
          </cell>
          <cell r="P104">
            <v>0</v>
          </cell>
          <cell r="Q104">
            <v>999</v>
          </cell>
        </row>
        <row r="105">
          <cell r="A105">
            <v>99</v>
          </cell>
          <cell r="M105">
            <v>999</v>
          </cell>
          <cell r="P105">
            <v>0</v>
          </cell>
          <cell r="Q105">
            <v>999</v>
          </cell>
        </row>
        <row r="106">
          <cell r="A106">
            <v>100</v>
          </cell>
          <cell r="M106">
            <v>999</v>
          </cell>
          <cell r="P106">
            <v>0</v>
          </cell>
          <cell r="Q106">
            <v>999</v>
          </cell>
        </row>
        <row r="107">
          <cell r="A107">
            <v>101</v>
          </cell>
          <cell r="M107">
            <v>999</v>
          </cell>
          <cell r="P107">
            <v>0</v>
          </cell>
          <cell r="Q107">
            <v>999</v>
          </cell>
        </row>
        <row r="108">
          <cell r="A108">
            <v>102</v>
          </cell>
          <cell r="M108">
            <v>999</v>
          </cell>
          <cell r="P108">
            <v>0</v>
          </cell>
          <cell r="Q108">
            <v>999</v>
          </cell>
        </row>
        <row r="109">
          <cell r="A109">
            <v>103</v>
          </cell>
          <cell r="M109">
            <v>999</v>
          </cell>
          <cell r="P109">
            <v>0</v>
          </cell>
          <cell r="Q109">
            <v>999</v>
          </cell>
        </row>
        <row r="110">
          <cell r="A110">
            <v>104</v>
          </cell>
          <cell r="M110">
            <v>999</v>
          </cell>
          <cell r="P110">
            <v>0</v>
          </cell>
          <cell r="Q110">
            <v>999</v>
          </cell>
        </row>
        <row r="111">
          <cell r="A111">
            <v>105</v>
          </cell>
          <cell r="M111">
            <v>999</v>
          </cell>
          <cell r="P111">
            <v>0</v>
          </cell>
          <cell r="Q111">
            <v>999</v>
          </cell>
        </row>
        <row r="112">
          <cell r="A112">
            <v>106</v>
          </cell>
          <cell r="M112">
            <v>999</v>
          </cell>
          <cell r="P112">
            <v>0</v>
          </cell>
          <cell r="Q112">
            <v>999</v>
          </cell>
        </row>
        <row r="113">
          <cell r="A113">
            <v>107</v>
          </cell>
          <cell r="M113">
            <v>999</v>
          </cell>
          <cell r="P113">
            <v>0</v>
          </cell>
          <cell r="Q113">
            <v>999</v>
          </cell>
        </row>
        <row r="114">
          <cell r="A114">
            <v>108</v>
          </cell>
          <cell r="M114">
            <v>999</v>
          </cell>
          <cell r="P114">
            <v>0</v>
          </cell>
          <cell r="Q114">
            <v>999</v>
          </cell>
        </row>
        <row r="115">
          <cell r="A115">
            <v>109</v>
          </cell>
          <cell r="M115">
            <v>999</v>
          </cell>
          <cell r="P115">
            <v>0</v>
          </cell>
          <cell r="Q115">
            <v>999</v>
          </cell>
        </row>
        <row r="116">
          <cell r="A116">
            <v>110</v>
          </cell>
          <cell r="M116">
            <v>999</v>
          </cell>
          <cell r="P116">
            <v>0</v>
          </cell>
          <cell r="Q116">
            <v>999</v>
          </cell>
        </row>
        <row r="117">
          <cell r="A117">
            <v>111</v>
          </cell>
          <cell r="M117">
            <v>999</v>
          </cell>
          <cell r="P117">
            <v>0</v>
          </cell>
          <cell r="Q117">
            <v>999</v>
          </cell>
        </row>
        <row r="118">
          <cell r="A118">
            <v>112</v>
          </cell>
          <cell r="M118">
            <v>999</v>
          </cell>
          <cell r="P118">
            <v>0</v>
          </cell>
          <cell r="Q118">
            <v>999</v>
          </cell>
        </row>
        <row r="119">
          <cell r="A119">
            <v>113</v>
          </cell>
          <cell r="M119">
            <v>999</v>
          </cell>
          <cell r="P119">
            <v>0</v>
          </cell>
          <cell r="Q119">
            <v>999</v>
          </cell>
        </row>
        <row r="120">
          <cell r="A120">
            <v>114</v>
          </cell>
          <cell r="M120">
            <v>999</v>
          </cell>
          <cell r="P120">
            <v>0</v>
          </cell>
          <cell r="Q120">
            <v>999</v>
          </cell>
        </row>
        <row r="121">
          <cell r="A121">
            <v>115</v>
          </cell>
          <cell r="M121">
            <v>999</v>
          </cell>
          <cell r="P121">
            <v>0</v>
          </cell>
          <cell r="Q121">
            <v>999</v>
          </cell>
        </row>
        <row r="122">
          <cell r="A122">
            <v>116</v>
          </cell>
          <cell r="M122">
            <v>999</v>
          </cell>
          <cell r="P122">
            <v>0</v>
          </cell>
          <cell r="Q122">
            <v>999</v>
          </cell>
        </row>
        <row r="123">
          <cell r="A123">
            <v>117</v>
          </cell>
          <cell r="M123">
            <v>999</v>
          </cell>
          <cell r="P123">
            <v>0</v>
          </cell>
          <cell r="Q123">
            <v>999</v>
          </cell>
        </row>
        <row r="124">
          <cell r="A124">
            <v>118</v>
          </cell>
          <cell r="M124">
            <v>999</v>
          </cell>
          <cell r="P124">
            <v>0</v>
          </cell>
          <cell r="Q124">
            <v>999</v>
          </cell>
        </row>
        <row r="125">
          <cell r="A125">
            <v>119</v>
          </cell>
          <cell r="M125">
            <v>999</v>
          </cell>
          <cell r="P125">
            <v>0</v>
          </cell>
          <cell r="Q125">
            <v>999</v>
          </cell>
        </row>
        <row r="126">
          <cell r="A126">
            <v>120</v>
          </cell>
          <cell r="M126">
            <v>999</v>
          </cell>
          <cell r="P126">
            <v>0</v>
          </cell>
          <cell r="Q126">
            <v>999</v>
          </cell>
        </row>
        <row r="127">
          <cell r="A127">
            <v>121</v>
          </cell>
          <cell r="M127">
            <v>999</v>
          </cell>
          <cell r="P127">
            <v>0</v>
          </cell>
          <cell r="Q127">
            <v>999</v>
          </cell>
        </row>
        <row r="128">
          <cell r="A128">
            <v>122</v>
          </cell>
          <cell r="M128">
            <v>999</v>
          </cell>
          <cell r="P128">
            <v>0</v>
          </cell>
          <cell r="Q128">
            <v>999</v>
          </cell>
        </row>
        <row r="129">
          <cell r="A129">
            <v>123</v>
          </cell>
          <cell r="M129">
            <v>999</v>
          </cell>
          <cell r="P129">
            <v>0</v>
          </cell>
          <cell r="Q129">
            <v>999</v>
          </cell>
        </row>
        <row r="130">
          <cell r="A130">
            <v>124</v>
          </cell>
          <cell r="M130">
            <v>999</v>
          </cell>
          <cell r="P130">
            <v>0</v>
          </cell>
          <cell r="Q130">
            <v>999</v>
          </cell>
        </row>
        <row r="131">
          <cell r="A131">
            <v>125</v>
          </cell>
          <cell r="M131">
            <v>999</v>
          </cell>
          <cell r="P131">
            <v>0</v>
          </cell>
          <cell r="Q131">
            <v>999</v>
          </cell>
        </row>
        <row r="132">
          <cell r="A132">
            <v>126</v>
          </cell>
          <cell r="M132">
            <v>999</v>
          </cell>
          <cell r="P132">
            <v>0</v>
          </cell>
          <cell r="Q132">
            <v>999</v>
          </cell>
        </row>
        <row r="133">
          <cell r="A133">
            <v>127</v>
          </cell>
          <cell r="M133">
            <v>999</v>
          </cell>
          <cell r="P133">
            <v>0</v>
          </cell>
          <cell r="Q133">
            <v>999</v>
          </cell>
        </row>
        <row r="134">
          <cell r="A134">
            <v>128</v>
          </cell>
          <cell r="M134">
            <v>999</v>
          </cell>
          <cell r="P134">
            <v>0</v>
          </cell>
          <cell r="Q134">
            <v>999</v>
          </cell>
        </row>
      </sheetData>
      <sheetData sheetId="28"/>
      <sheetData sheetId="29"/>
      <sheetData sheetId="30"/>
      <sheetData sheetId="31"/>
      <sheetData sheetId="32">
        <row r="5">
          <cell r="V5">
            <v>2</v>
          </cell>
        </row>
        <row r="7">
          <cell r="A7" t="str">
            <v>Line</v>
          </cell>
          <cell r="B7" t="str">
            <v>Family name</v>
          </cell>
          <cell r="C7" t="str">
            <v>First name</v>
          </cell>
          <cell r="D7" t="str">
            <v>Nat.</v>
          </cell>
          <cell r="E7" t="str">
            <v>ITF 18Rank</v>
          </cell>
          <cell r="F7" t="str">
            <v>Si MainDA, SE, 16E, Q, LL</v>
          </cell>
          <cell r="G7" t="str">
            <v>Family name</v>
          </cell>
          <cell r="H7" t="str">
            <v>First name</v>
          </cell>
          <cell r="I7" t="str">
            <v>Nat.</v>
          </cell>
          <cell r="L7" t="str">
            <v>StatusNo</v>
          </cell>
          <cell r="M7" t="str">
            <v>ITF 18Rank</v>
          </cell>
          <cell r="N7" t="str">
            <v>Si MainDA, SE, 16E, Q</v>
          </cell>
          <cell r="O7" t="str">
            <v>Seq123</v>
          </cell>
          <cell r="P7" t="str">
            <v>Seqabc</v>
          </cell>
          <cell r="Q7" t="str">
            <v>AccPri-ority</v>
          </cell>
          <cell r="R7" t="str">
            <v>CombRanking</v>
          </cell>
          <cell r="S7" t="str">
            <v>Acc.Tie-Break</v>
          </cell>
          <cell r="T7" t="str">
            <v>Do AccstatusDA,WCA</v>
          </cell>
          <cell r="U7" t="str">
            <v>DisplayRankITF18</v>
          </cell>
          <cell r="V7" t="str">
            <v>Seed Pos</v>
          </cell>
        </row>
        <row r="8">
          <cell r="A8">
            <v>1</v>
          </cell>
          <cell r="B8" t="str">
            <v>SYLVESTER</v>
          </cell>
          <cell r="C8" t="str">
            <v>SEBESTIAN</v>
          </cell>
          <cell r="G8" t="str">
            <v>DEVAUX</v>
          </cell>
          <cell r="H8" t="str">
            <v>CHARLES</v>
          </cell>
          <cell r="L8">
            <v>0</v>
          </cell>
          <cell r="O8">
            <v>0</v>
          </cell>
          <cell r="P8">
            <v>0</v>
          </cell>
          <cell r="Q8">
            <v>0</v>
          </cell>
          <cell r="R8">
            <v>0</v>
          </cell>
          <cell r="U8">
            <v>0</v>
          </cell>
          <cell r="V8">
            <v>2</v>
          </cell>
        </row>
        <row r="9">
          <cell r="A9">
            <v>2</v>
          </cell>
          <cell r="B9" t="str">
            <v>WONG</v>
          </cell>
          <cell r="C9" t="str">
            <v>ETHAN</v>
          </cell>
          <cell r="G9" t="str">
            <v>KERRY</v>
          </cell>
          <cell r="H9" t="str">
            <v>KYLE</v>
          </cell>
          <cell r="L9">
            <v>0</v>
          </cell>
          <cell r="O9">
            <v>0</v>
          </cell>
          <cell r="P9">
            <v>0</v>
          </cell>
          <cell r="Q9">
            <v>0</v>
          </cell>
          <cell r="R9">
            <v>0</v>
          </cell>
          <cell r="U9">
            <v>0</v>
          </cell>
          <cell r="V9">
            <v>1</v>
          </cell>
        </row>
        <row r="10">
          <cell r="A10">
            <v>3</v>
          </cell>
          <cell r="B10" t="str">
            <v>BALDA</v>
          </cell>
          <cell r="C10" t="str">
            <v>JUAN-MARTIN</v>
          </cell>
          <cell r="G10" t="str">
            <v>HART</v>
          </cell>
          <cell r="H10" t="str">
            <v>TYLER</v>
          </cell>
          <cell r="L10">
            <v>0</v>
          </cell>
          <cell r="O10">
            <v>0</v>
          </cell>
          <cell r="P10">
            <v>0</v>
          </cell>
          <cell r="Q10">
            <v>0</v>
          </cell>
          <cell r="R10">
            <v>0</v>
          </cell>
          <cell r="U10">
            <v>0</v>
          </cell>
        </row>
        <row r="11">
          <cell r="A11">
            <v>4</v>
          </cell>
          <cell r="B11" t="str">
            <v>TRESTRAIL</v>
          </cell>
          <cell r="C11" t="str">
            <v>ETHAN-JUDE</v>
          </cell>
          <cell r="G11" t="str">
            <v>PASEA</v>
          </cell>
          <cell r="H11" t="str">
            <v>TIM</v>
          </cell>
          <cell r="L11">
            <v>0</v>
          </cell>
          <cell r="O11">
            <v>0</v>
          </cell>
          <cell r="P11">
            <v>0</v>
          </cell>
          <cell r="Q11">
            <v>0</v>
          </cell>
          <cell r="R11">
            <v>0</v>
          </cell>
          <cell r="U11">
            <v>0</v>
          </cell>
        </row>
        <row r="12">
          <cell r="A12">
            <v>5</v>
          </cell>
          <cell r="B12" t="str">
            <v>READY</v>
          </cell>
          <cell r="C12" t="str">
            <v>NICHOLAS</v>
          </cell>
          <cell r="G12" t="str">
            <v>CHUNG</v>
          </cell>
          <cell r="H12" t="str">
            <v>THOMAS</v>
          </cell>
          <cell r="L12">
            <v>0</v>
          </cell>
          <cell r="O12">
            <v>0</v>
          </cell>
          <cell r="P12">
            <v>0</v>
          </cell>
          <cell r="Q12">
            <v>0</v>
          </cell>
          <cell r="R12">
            <v>0</v>
          </cell>
          <cell r="U12">
            <v>0</v>
          </cell>
        </row>
        <row r="13">
          <cell r="A13">
            <v>6</v>
          </cell>
          <cell r="B13" t="str">
            <v>ALEXIS</v>
          </cell>
          <cell r="C13" t="str">
            <v>JAMAL</v>
          </cell>
          <cell r="G13" t="str">
            <v>BYNG</v>
          </cell>
          <cell r="H13" t="str">
            <v>SEBASTIEN</v>
          </cell>
          <cell r="L13">
            <v>0</v>
          </cell>
          <cell r="O13">
            <v>0</v>
          </cell>
          <cell r="P13">
            <v>0</v>
          </cell>
          <cell r="Q13">
            <v>0</v>
          </cell>
          <cell r="R13">
            <v>0</v>
          </cell>
          <cell r="U13">
            <v>0</v>
          </cell>
        </row>
        <row r="14">
          <cell r="A14">
            <v>7</v>
          </cell>
          <cell r="B14" t="str">
            <v>GONSALVES</v>
          </cell>
          <cell r="C14" t="str">
            <v>JOSH</v>
          </cell>
          <cell r="G14" t="str">
            <v>WEST</v>
          </cell>
          <cell r="H14" t="str">
            <v>MICHAEL</v>
          </cell>
          <cell r="L14">
            <v>0</v>
          </cell>
          <cell r="O14">
            <v>0</v>
          </cell>
          <cell r="P14">
            <v>0</v>
          </cell>
          <cell r="Q14">
            <v>0</v>
          </cell>
          <cell r="R14">
            <v>0</v>
          </cell>
          <cell r="U14">
            <v>0</v>
          </cell>
        </row>
        <row r="15">
          <cell r="A15">
            <v>8</v>
          </cell>
          <cell r="B15" t="str">
            <v>D'ARCY</v>
          </cell>
          <cell r="C15" t="str">
            <v>DOMINIC</v>
          </cell>
          <cell r="G15" t="str">
            <v>CHAN PAK</v>
          </cell>
          <cell r="H15" t="str">
            <v>LORCAN</v>
          </cell>
          <cell r="L15">
            <v>0</v>
          </cell>
          <cell r="O15">
            <v>0</v>
          </cell>
          <cell r="P15">
            <v>0</v>
          </cell>
          <cell r="Q15">
            <v>0</v>
          </cell>
          <cell r="R15">
            <v>0</v>
          </cell>
          <cell r="U15">
            <v>0</v>
          </cell>
        </row>
        <row r="16">
          <cell r="A16">
            <v>9</v>
          </cell>
          <cell r="L16">
            <v>0</v>
          </cell>
          <cell r="O16">
            <v>0</v>
          </cell>
          <cell r="P16">
            <v>0</v>
          </cell>
          <cell r="Q16">
            <v>0</v>
          </cell>
          <cell r="R16">
            <v>0</v>
          </cell>
          <cell r="U16">
            <v>0</v>
          </cell>
        </row>
        <row r="17">
          <cell r="A17">
            <v>10</v>
          </cell>
          <cell r="L17">
            <v>0</v>
          </cell>
          <cell r="O17">
            <v>0</v>
          </cell>
          <cell r="P17">
            <v>0</v>
          </cell>
          <cell r="Q17">
            <v>0</v>
          </cell>
          <cell r="R17">
            <v>0</v>
          </cell>
          <cell r="U17">
            <v>0</v>
          </cell>
        </row>
        <row r="18">
          <cell r="A18">
            <v>11</v>
          </cell>
          <cell r="L18">
            <v>0</v>
          </cell>
          <cell r="O18">
            <v>0</v>
          </cell>
          <cell r="P18">
            <v>0</v>
          </cell>
          <cell r="Q18">
            <v>0</v>
          </cell>
          <cell r="R18">
            <v>0</v>
          </cell>
          <cell r="U18">
            <v>0</v>
          </cell>
        </row>
        <row r="19">
          <cell r="A19">
            <v>12</v>
          </cell>
          <cell r="L19">
            <v>0</v>
          </cell>
          <cell r="O19">
            <v>0</v>
          </cell>
          <cell r="P19">
            <v>0</v>
          </cell>
          <cell r="Q19">
            <v>0</v>
          </cell>
          <cell r="R19">
            <v>0</v>
          </cell>
          <cell r="U19">
            <v>0</v>
          </cell>
        </row>
        <row r="20">
          <cell r="A20">
            <v>13</v>
          </cell>
          <cell r="L20">
            <v>0</v>
          </cell>
          <cell r="O20">
            <v>0</v>
          </cell>
          <cell r="P20">
            <v>0</v>
          </cell>
          <cell r="Q20">
            <v>0</v>
          </cell>
          <cell r="R20">
            <v>0</v>
          </cell>
          <cell r="U20">
            <v>0</v>
          </cell>
        </row>
        <row r="21">
          <cell r="A21">
            <v>14</v>
          </cell>
          <cell r="L21">
            <v>0</v>
          </cell>
          <cell r="O21">
            <v>0</v>
          </cell>
          <cell r="P21">
            <v>0</v>
          </cell>
          <cell r="Q21">
            <v>0</v>
          </cell>
          <cell r="R21">
            <v>0</v>
          </cell>
          <cell r="U21">
            <v>0</v>
          </cell>
        </row>
        <row r="22">
          <cell r="A22">
            <v>15</v>
          </cell>
          <cell r="L22">
            <v>0</v>
          </cell>
          <cell r="O22">
            <v>0</v>
          </cell>
          <cell r="P22">
            <v>0</v>
          </cell>
          <cell r="Q22">
            <v>0</v>
          </cell>
          <cell r="R22">
            <v>0</v>
          </cell>
          <cell r="U22">
            <v>0</v>
          </cell>
        </row>
        <row r="23">
          <cell r="A23">
            <v>16</v>
          </cell>
          <cell r="L23">
            <v>0</v>
          </cell>
          <cell r="O23">
            <v>0</v>
          </cell>
          <cell r="P23">
            <v>0</v>
          </cell>
          <cell r="Q23">
            <v>0</v>
          </cell>
          <cell r="R23">
            <v>0</v>
          </cell>
          <cell r="U23">
            <v>0</v>
          </cell>
        </row>
      </sheetData>
      <sheetData sheetId="33"/>
      <sheetData sheetId="34"/>
      <sheetData sheetId="35">
        <row r="5">
          <cell r="V5">
            <v>0</v>
          </cell>
        </row>
        <row r="7">
          <cell r="A7" t="str">
            <v>Line</v>
          </cell>
          <cell r="B7" t="str">
            <v>Family name</v>
          </cell>
          <cell r="C7" t="str">
            <v>First name</v>
          </cell>
          <cell r="D7" t="str">
            <v>Nat.</v>
          </cell>
          <cell r="E7" t="str">
            <v>ITF 18Rank</v>
          </cell>
          <cell r="F7" t="str">
            <v>Si MainDA, SE, 16E, Q, LL</v>
          </cell>
          <cell r="G7" t="str">
            <v>Family name</v>
          </cell>
          <cell r="H7" t="str">
            <v>First name</v>
          </cell>
          <cell r="I7" t="str">
            <v>Nat.</v>
          </cell>
          <cell r="L7" t="str">
            <v>StatusNo</v>
          </cell>
          <cell r="M7" t="str">
            <v>ITF 18Rank</v>
          </cell>
          <cell r="N7" t="str">
            <v>Si MainDA, SE, 16E, Q, LL</v>
          </cell>
          <cell r="O7" t="str">
            <v>Seq123</v>
          </cell>
          <cell r="P7" t="str">
            <v>Seqabc</v>
          </cell>
          <cell r="Q7" t="str">
            <v>AccPri-ority</v>
          </cell>
          <cell r="R7" t="str">
            <v>CombRanking</v>
          </cell>
          <cell r="S7" t="str">
            <v>Acc.Tie-Break</v>
          </cell>
          <cell r="T7" t="str">
            <v>Do AccstatusDA,WCA</v>
          </cell>
          <cell r="U7" t="str">
            <v>DisplayRankITF18</v>
          </cell>
          <cell r="V7" t="str">
            <v>Seed Pos</v>
          </cell>
        </row>
        <row r="8">
          <cell r="A8">
            <v>1</v>
          </cell>
          <cell r="B8" t="str">
            <v>FABRES</v>
          </cell>
          <cell r="C8" t="str">
            <v>HALEIGH</v>
          </cell>
          <cell r="G8" t="str">
            <v>SABGA</v>
          </cell>
          <cell r="H8" t="str">
            <v>GIANNA</v>
          </cell>
          <cell r="L8">
            <v>0</v>
          </cell>
          <cell r="O8">
            <v>0</v>
          </cell>
          <cell r="P8">
            <v>0</v>
          </cell>
          <cell r="Q8">
            <v>0</v>
          </cell>
          <cell r="R8">
            <v>0</v>
          </cell>
          <cell r="U8">
            <v>0</v>
          </cell>
        </row>
        <row r="9">
          <cell r="A9">
            <v>2</v>
          </cell>
          <cell r="B9" t="str">
            <v>BOOS</v>
          </cell>
          <cell r="C9" t="str">
            <v>GEORGINA</v>
          </cell>
          <cell r="G9" t="str">
            <v>MACKENZIE</v>
          </cell>
          <cell r="H9" t="str">
            <v>GABRIELLE</v>
          </cell>
          <cell r="L9">
            <v>0</v>
          </cell>
          <cell r="O9">
            <v>0</v>
          </cell>
          <cell r="P9">
            <v>0</v>
          </cell>
          <cell r="Q9">
            <v>0</v>
          </cell>
          <cell r="R9">
            <v>0</v>
          </cell>
          <cell r="U9">
            <v>0</v>
          </cell>
        </row>
        <row r="10">
          <cell r="A10">
            <v>3</v>
          </cell>
          <cell r="B10" t="str">
            <v>ALI</v>
          </cell>
          <cell r="C10" t="str">
            <v>JADE</v>
          </cell>
          <cell r="G10" t="str">
            <v>VALENTINE</v>
          </cell>
          <cell r="H10" t="str">
            <v>SHAUNA</v>
          </cell>
          <cell r="L10">
            <v>0</v>
          </cell>
          <cell r="O10">
            <v>0</v>
          </cell>
          <cell r="P10">
            <v>0</v>
          </cell>
          <cell r="Q10">
            <v>0</v>
          </cell>
          <cell r="R10">
            <v>0</v>
          </cell>
          <cell r="U10">
            <v>0</v>
          </cell>
        </row>
        <row r="11">
          <cell r="A11">
            <v>4</v>
          </cell>
          <cell r="B11" t="str">
            <v>CARRINGTON</v>
          </cell>
          <cell r="C11" t="str">
            <v>ELLA</v>
          </cell>
          <cell r="G11" t="str">
            <v>WONG</v>
          </cell>
          <cell r="H11" t="str">
            <v>CAMERON</v>
          </cell>
          <cell r="L11">
            <v>0</v>
          </cell>
          <cell r="O11">
            <v>0</v>
          </cell>
          <cell r="P11">
            <v>0</v>
          </cell>
          <cell r="Q11">
            <v>0</v>
          </cell>
          <cell r="R11">
            <v>0</v>
          </cell>
          <cell r="U11">
            <v>0</v>
          </cell>
        </row>
        <row r="12">
          <cell r="A12">
            <v>5</v>
          </cell>
          <cell r="L12">
            <v>0</v>
          </cell>
          <cell r="O12">
            <v>0</v>
          </cell>
          <cell r="P12">
            <v>0</v>
          </cell>
          <cell r="Q12">
            <v>0</v>
          </cell>
          <cell r="R12">
            <v>0</v>
          </cell>
          <cell r="U12">
            <v>0</v>
          </cell>
        </row>
        <row r="13">
          <cell r="A13">
            <v>6</v>
          </cell>
          <cell r="L13">
            <v>0</v>
          </cell>
          <cell r="O13">
            <v>0</v>
          </cell>
          <cell r="P13">
            <v>0</v>
          </cell>
          <cell r="Q13">
            <v>0</v>
          </cell>
          <cell r="R13">
            <v>0</v>
          </cell>
          <cell r="U13">
            <v>0</v>
          </cell>
        </row>
        <row r="14">
          <cell r="A14">
            <v>7</v>
          </cell>
          <cell r="L14">
            <v>0</v>
          </cell>
          <cell r="O14">
            <v>0</v>
          </cell>
          <cell r="P14">
            <v>0</v>
          </cell>
          <cell r="Q14">
            <v>0</v>
          </cell>
          <cell r="R14">
            <v>0</v>
          </cell>
          <cell r="U14">
            <v>0</v>
          </cell>
        </row>
        <row r="15">
          <cell r="A15">
            <v>8</v>
          </cell>
          <cell r="L15">
            <v>0</v>
          </cell>
          <cell r="O15">
            <v>0</v>
          </cell>
          <cell r="P15">
            <v>0</v>
          </cell>
          <cell r="Q15">
            <v>0</v>
          </cell>
          <cell r="R15">
            <v>0</v>
          </cell>
          <cell r="U15">
            <v>0</v>
          </cell>
        </row>
        <row r="16">
          <cell r="A16">
            <v>9</v>
          </cell>
          <cell r="L16">
            <v>0</v>
          </cell>
          <cell r="O16">
            <v>0</v>
          </cell>
          <cell r="P16">
            <v>0</v>
          </cell>
          <cell r="Q16">
            <v>0</v>
          </cell>
          <cell r="R16">
            <v>0</v>
          </cell>
          <cell r="U16">
            <v>0</v>
          </cell>
        </row>
        <row r="17">
          <cell r="A17">
            <v>10</v>
          </cell>
          <cell r="L17">
            <v>0</v>
          </cell>
          <cell r="O17">
            <v>0</v>
          </cell>
          <cell r="P17">
            <v>0</v>
          </cell>
          <cell r="Q17">
            <v>0</v>
          </cell>
          <cell r="R17">
            <v>0</v>
          </cell>
          <cell r="U17">
            <v>0</v>
          </cell>
        </row>
        <row r="18">
          <cell r="A18">
            <v>11</v>
          </cell>
          <cell r="L18">
            <v>0</v>
          </cell>
          <cell r="O18">
            <v>0</v>
          </cell>
          <cell r="P18">
            <v>0</v>
          </cell>
          <cell r="Q18">
            <v>0</v>
          </cell>
          <cell r="R18">
            <v>0</v>
          </cell>
          <cell r="U18">
            <v>0</v>
          </cell>
        </row>
        <row r="19">
          <cell r="A19">
            <v>12</v>
          </cell>
          <cell r="L19">
            <v>0</v>
          </cell>
          <cell r="O19">
            <v>0</v>
          </cell>
          <cell r="P19">
            <v>0</v>
          </cell>
          <cell r="Q19">
            <v>0</v>
          </cell>
          <cell r="R19">
            <v>0</v>
          </cell>
          <cell r="U19">
            <v>0</v>
          </cell>
        </row>
        <row r="20">
          <cell r="A20">
            <v>13</v>
          </cell>
          <cell r="L20">
            <v>0</v>
          </cell>
          <cell r="O20">
            <v>0</v>
          </cell>
          <cell r="P20">
            <v>0</v>
          </cell>
          <cell r="Q20">
            <v>0</v>
          </cell>
          <cell r="R20">
            <v>0</v>
          </cell>
          <cell r="U20">
            <v>0</v>
          </cell>
        </row>
        <row r="21">
          <cell r="A21">
            <v>14</v>
          </cell>
          <cell r="L21">
            <v>0</v>
          </cell>
          <cell r="O21">
            <v>0</v>
          </cell>
          <cell r="P21">
            <v>0</v>
          </cell>
          <cell r="Q21">
            <v>0</v>
          </cell>
          <cell r="R21">
            <v>0</v>
          </cell>
          <cell r="U21">
            <v>0</v>
          </cell>
        </row>
        <row r="22">
          <cell r="A22">
            <v>15</v>
          </cell>
          <cell r="L22">
            <v>0</v>
          </cell>
          <cell r="O22">
            <v>0</v>
          </cell>
          <cell r="P22">
            <v>0</v>
          </cell>
          <cell r="Q22">
            <v>0</v>
          </cell>
          <cell r="R22">
            <v>0</v>
          </cell>
          <cell r="U22">
            <v>0</v>
          </cell>
        </row>
        <row r="23">
          <cell r="A23">
            <v>16</v>
          </cell>
          <cell r="L23">
            <v>0</v>
          </cell>
          <cell r="O23">
            <v>0</v>
          </cell>
          <cell r="P23">
            <v>0</v>
          </cell>
          <cell r="Q23">
            <v>0</v>
          </cell>
          <cell r="R23">
            <v>0</v>
          </cell>
          <cell r="U23">
            <v>0</v>
          </cell>
        </row>
      </sheetData>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sheetName val="Week SetUp"/>
      <sheetName val="SetUp Officials"/>
      <sheetName val="CHECKLIST"/>
      <sheetName val="Cover page"/>
      <sheetName val="Referee's Report"/>
      <sheetName val="Plr Notice"/>
      <sheetName val="Boys Plr List"/>
      <sheetName val="Girls Plr List"/>
      <sheetName val="Boys'14 RR G1 - G4"/>
      <sheetName val="Boys'14 RR Final R"/>
      <sheetName val="Girls'14 RR G1 - G4"/>
      <sheetName val="Girls'14 RR Final R"/>
      <sheetName val="Boys Si Main Draw Sign-in sheet"/>
      <sheetName val="Boys Si Main Draw Prep"/>
      <sheetName val="Boys 14 Si Main "/>
      <sheetName val="Boys Si Main 24&amp;32"/>
      <sheetName val="Girl Si Main Draw Sign-in sh"/>
      <sheetName val="Girls Si Main Draw Prep"/>
      <sheetName val="Girls 14 Si Main "/>
      <sheetName val="Girls Si Main 24&amp;32"/>
      <sheetName val="Boys Si Consol Sign-in sheet"/>
      <sheetName val="Boys 10 Si Con Prep"/>
      <sheetName val="Boys 14  Si Consol 8"/>
      <sheetName val="Boys Si Consol 16 "/>
      <sheetName val="Boys Si Consol 32"/>
      <sheetName val="Girls Si Consol Sign-in sh"/>
      <sheetName val="Girls 10 Si Consol Prep"/>
      <sheetName val="Girls 14 Si Consol 8"/>
      <sheetName val="Girls Si Consol 16"/>
      <sheetName val="Girls Si Consol 32"/>
      <sheetName val="Boys 10 Do Sign-in sheet"/>
      <sheetName val="Boys Do Main Draw Prep"/>
      <sheetName val="Boys 14 Do Main "/>
      <sheetName val="Girls 10 Do Sign-in sheet"/>
      <sheetName val="Girls Do Main Draw Prep"/>
      <sheetName val="Girls 14 Do Main "/>
      <sheetName val="Plr List for OofP"/>
      <sheetName val="OofP 4 cts"/>
      <sheetName val="OofP 8 cts"/>
      <sheetName val="Practice Cts"/>
      <sheetName val="Offence Report"/>
      <sheetName val="Penalty card"/>
      <sheetName val="Medical Cert"/>
      <sheetName val="Unusual Ruling"/>
      <sheetName val="Country Codes"/>
      <sheetName val="Draw Help Sheet"/>
    </sheetNames>
    <sheetDataSet>
      <sheetData sheetId="0"/>
      <sheetData sheetId="1">
        <row r="10">
          <cell r="A10" t="str">
            <v>26th - 30th May 2016</v>
          </cell>
          <cell r="E10" t="str">
            <v>Lamech Kevin Clarke</v>
          </cell>
        </row>
      </sheetData>
      <sheetData sheetId="2">
        <row r="21">
          <cell r="P21" t="str">
            <v>Umpire</v>
          </cell>
        </row>
        <row r="22">
          <cell r="P22" t="str">
            <v/>
          </cell>
        </row>
        <row r="23">
          <cell r="P23" t="str">
            <v/>
          </cell>
        </row>
        <row r="24">
          <cell r="P24" t="str">
            <v/>
          </cell>
        </row>
        <row r="25">
          <cell r="P25" t="str">
            <v/>
          </cell>
        </row>
        <row r="26">
          <cell r="P26" t="str">
            <v/>
          </cell>
        </row>
        <row r="27">
          <cell r="P27" t="str">
            <v/>
          </cell>
        </row>
        <row r="28">
          <cell r="P28" t="str">
            <v/>
          </cell>
        </row>
        <row r="29">
          <cell r="P29" t="str">
            <v/>
          </cell>
        </row>
        <row r="30">
          <cell r="P30" t="str">
            <v>None</v>
          </cell>
        </row>
      </sheetData>
      <sheetData sheetId="3"/>
      <sheetData sheetId="4"/>
      <sheetData sheetId="5"/>
      <sheetData sheetId="6"/>
      <sheetData sheetId="7"/>
      <sheetData sheetId="8"/>
      <sheetData sheetId="9"/>
      <sheetData sheetId="10"/>
      <sheetData sheetId="11"/>
      <sheetData sheetId="12"/>
      <sheetData sheetId="13"/>
      <sheetData sheetId="14">
        <row r="5">
          <cell r="R5">
            <v>2</v>
          </cell>
        </row>
        <row r="7">
          <cell r="A7">
            <v>1</v>
          </cell>
          <cell r="B7" t="str">
            <v>NWOKOLO</v>
          </cell>
          <cell r="C7" t="str">
            <v>EBOLUM</v>
          </cell>
          <cell r="M7">
            <v>1</v>
          </cell>
          <cell r="Q7">
            <v>999</v>
          </cell>
          <cell r="R7">
            <v>1</v>
          </cell>
        </row>
        <row r="8">
          <cell r="A8">
            <v>2</v>
          </cell>
          <cell r="B8" t="str">
            <v>LESLIE</v>
          </cell>
          <cell r="C8" t="str">
            <v>ALIJAH</v>
          </cell>
          <cell r="M8">
            <v>2</v>
          </cell>
          <cell r="Q8">
            <v>999</v>
          </cell>
          <cell r="R8">
            <v>2</v>
          </cell>
        </row>
        <row r="9">
          <cell r="A9">
            <v>3</v>
          </cell>
          <cell r="B9" t="str">
            <v>SHEPPARD</v>
          </cell>
          <cell r="C9" t="str">
            <v>LIAM</v>
          </cell>
          <cell r="M9">
            <v>999</v>
          </cell>
          <cell r="Q9">
            <v>999</v>
          </cell>
        </row>
        <row r="10">
          <cell r="A10">
            <v>4</v>
          </cell>
          <cell r="B10" t="str">
            <v>DURAND</v>
          </cell>
          <cell r="C10" t="str">
            <v>ALEX-JADEN</v>
          </cell>
          <cell r="M10">
            <v>999</v>
          </cell>
          <cell r="Q10">
            <v>999</v>
          </cell>
        </row>
        <row r="11">
          <cell r="A11">
            <v>5</v>
          </cell>
          <cell r="B11" t="str">
            <v>SINGH</v>
          </cell>
          <cell r="C11" t="str">
            <v>JAYDON</v>
          </cell>
          <cell r="M11">
            <v>999</v>
          </cell>
          <cell r="Q11">
            <v>999</v>
          </cell>
        </row>
        <row r="12">
          <cell r="A12">
            <v>6</v>
          </cell>
          <cell r="B12" t="str">
            <v>OURA</v>
          </cell>
          <cell r="C12" t="str">
            <v>KATO</v>
          </cell>
          <cell r="M12">
            <v>999</v>
          </cell>
          <cell r="Q12">
            <v>999</v>
          </cell>
        </row>
        <row r="13">
          <cell r="A13">
            <v>7</v>
          </cell>
          <cell r="B13" t="str">
            <v>HINKSON</v>
          </cell>
          <cell r="C13" t="str">
            <v>LEVI</v>
          </cell>
          <cell r="M13">
            <v>999</v>
          </cell>
          <cell r="Q13">
            <v>999</v>
          </cell>
        </row>
        <row r="14">
          <cell r="A14">
            <v>8</v>
          </cell>
          <cell r="B14" t="str">
            <v>CORDOVA</v>
          </cell>
          <cell r="C14" t="str">
            <v>JAVIER</v>
          </cell>
          <cell r="M14">
            <v>999</v>
          </cell>
          <cell r="Q14">
            <v>999</v>
          </cell>
        </row>
        <row r="15">
          <cell r="A15">
            <v>9</v>
          </cell>
          <cell r="M15">
            <v>999</v>
          </cell>
          <cell r="Q15">
            <v>999</v>
          </cell>
        </row>
        <row r="16">
          <cell r="A16">
            <v>10</v>
          </cell>
          <cell r="M16">
            <v>999</v>
          </cell>
          <cell r="Q16">
            <v>999</v>
          </cell>
        </row>
        <row r="17">
          <cell r="A17">
            <v>11</v>
          </cell>
          <cell r="M17">
            <v>999</v>
          </cell>
          <cell r="Q17">
            <v>999</v>
          </cell>
        </row>
        <row r="18">
          <cell r="A18">
            <v>12</v>
          </cell>
          <cell r="M18">
            <v>999</v>
          </cell>
          <cell r="Q18">
            <v>999</v>
          </cell>
        </row>
        <row r="19">
          <cell r="A19">
            <v>13</v>
          </cell>
          <cell r="M19">
            <v>999</v>
          </cell>
          <cell r="Q19">
            <v>999</v>
          </cell>
        </row>
        <row r="20">
          <cell r="A20">
            <v>14</v>
          </cell>
          <cell r="M20">
            <v>999</v>
          </cell>
          <cell r="Q20">
            <v>999</v>
          </cell>
        </row>
        <row r="21">
          <cell r="A21">
            <v>15</v>
          </cell>
          <cell r="M21">
            <v>999</v>
          </cell>
          <cell r="Q21">
            <v>999</v>
          </cell>
        </row>
        <row r="22">
          <cell r="A22">
            <v>16</v>
          </cell>
          <cell r="M22">
            <v>999</v>
          </cell>
          <cell r="Q22">
            <v>999</v>
          </cell>
        </row>
        <row r="23">
          <cell r="A23">
            <v>17</v>
          </cell>
          <cell r="M23">
            <v>999</v>
          </cell>
          <cell r="Q23">
            <v>999</v>
          </cell>
        </row>
        <row r="24">
          <cell r="A24">
            <v>18</v>
          </cell>
          <cell r="M24">
            <v>999</v>
          </cell>
          <cell r="Q24">
            <v>999</v>
          </cell>
        </row>
        <row r="25">
          <cell r="A25">
            <v>19</v>
          </cell>
          <cell r="M25">
            <v>999</v>
          </cell>
          <cell r="Q25">
            <v>999</v>
          </cell>
        </row>
        <row r="26">
          <cell r="A26">
            <v>20</v>
          </cell>
          <cell r="M26">
            <v>999</v>
          </cell>
          <cell r="Q26">
            <v>999</v>
          </cell>
        </row>
        <row r="27">
          <cell r="A27">
            <v>21</v>
          </cell>
          <cell r="M27">
            <v>999</v>
          </cell>
          <cell r="Q27">
            <v>999</v>
          </cell>
        </row>
        <row r="28">
          <cell r="A28">
            <v>22</v>
          </cell>
          <cell r="M28">
            <v>999</v>
          </cell>
          <cell r="Q28">
            <v>999</v>
          </cell>
        </row>
        <row r="29">
          <cell r="A29">
            <v>23</v>
          </cell>
          <cell r="M29">
            <v>999</v>
          </cell>
          <cell r="Q29">
            <v>999</v>
          </cell>
        </row>
        <row r="30">
          <cell r="A30">
            <v>24</v>
          </cell>
          <cell r="M30">
            <v>999</v>
          </cell>
          <cell r="Q30">
            <v>999</v>
          </cell>
        </row>
        <row r="31">
          <cell r="A31">
            <v>25</v>
          </cell>
          <cell r="M31">
            <v>999</v>
          </cell>
          <cell r="Q31">
            <v>999</v>
          </cell>
        </row>
        <row r="32">
          <cell r="A32">
            <v>26</v>
          </cell>
          <cell r="M32">
            <v>999</v>
          </cell>
          <cell r="Q32">
            <v>999</v>
          </cell>
        </row>
        <row r="33">
          <cell r="A33">
            <v>27</v>
          </cell>
          <cell r="M33">
            <v>999</v>
          </cell>
          <cell r="Q33">
            <v>999</v>
          </cell>
        </row>
        <row r="34">
          <cell r="A34">
            <v>28</v>
          </cell>
          <cell r="M34">
            <v>999</v>
          </cell>
          <cell r="Q34">
            <v>999</v>
          </cell>
        </row>
        <row r="35">
          <cell r="A35">
            <v>29</v>
          </cell>
          <cell r="M35">
            <v>999</v>
          </cell>
          <cell r="Q35">
            <v>999</v>
          </cell>
        </row>
        <row r="36">
          <cell r="A36">
            <v>30</v>
          </cell>
          <cell r="M36">
            <v>999</v>
          </cell>
          <cell r="Q36">
            <v>999</v>
          </cell>
        </row>
        <row r="37">
          <cell r="A37">
            <v>31</v>
          </cell>
          <cell r="M37">
            <v>999</v>
          </cell>
          <cell r="Q37">
            <v>999</v>
          </cell>
        </row>
        <row r="38">
          <cell r="A38">
            <v>32</v>
          </cell>
          <cell r="M38">
            <v>999</v>
          </cell>
          <cell r="Q38">
            <v>999</v>
          </cell>
        </row>
        <row r="39">
          <cell r="A39">
            <v>33</v>
          </cell>
          <cell r="M39">
            <v>999</v>
          </cell>
          <cell r="Q39">
            <v>999</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15"/>
      <sheetData sheetId="16"/>
      <sheetData sheetId="17"/>
      <sheetData sheetId="18">
        <row r="5">
          <cell r="R5">
            <v>2</v>
          </cell>
        </row>
        <row r="7">
          <cell r="A7">
            <v>1</v>
          </cell>
          <cell r="B7" t="str">
            <v>SKEENE</v>
          </cell>
          <cell r="C7" t="str">
            <v>SOLANGE</v>
          </cell>
          <cell r="M7">
            <v>1</v>
          </cell>
          <cell r="Q7">
            <v>999</v>
          </cell>
          <cell r="R7">
            <v>1</v>
          </cell>
        </row>
        <row r="8">
          <cell r="A8">
            <v>2</v>
          </cell>
          <cell r="B8" t="str">
            <v>CUDJOE</v>
          </cell>
          <cell r="C8" t="str">
            <v>KRYSHELLE</v>
          </cell>
          <cell r="M8">
            <v>2</v>
          </cell>
          <cell r="Q8">
            <v>999</v>
          </cell>
          <cell r="R8">
            <v>2</v>
          </cell>
        </row>
        <row r="9">
          <cell r="A9">
            <v>3</v>
          </cell>
          <cell r="B9" t="str">
            <v>KOYLASS</v>
          </cell>
          <cell r="C9" t="str">
            <v>VICTORIA</v>
          </cell>
          <cell r="M9">
            <v>999</v>
          </cell>
          <cell r="Q9">
            <v>999</v>
          </cell>
        </row>
        <row r="10">
          <cell r="A10">
            <v>4</v>
          </cell>
          <cell r="B10" t="str">
            <v>MATA-BREWER</v>
          </cell>
          <cell r="C10" t="str">
            <v>FABIANA</v>
          </cell>
          <cell r="M10">
            <v>999</v>
          </cell>
          <cell r="Q10">
            <v>999</v>
          </cell>
        </row>
        <row r="11">
          <cell r="A11">
            <v>5</v>
          </cell>
          <cell r="B11" t="str">
            <v>GRAHAM</v>
          </cell>
          <cell r="C11" t="str">
            <v>PETA-GAYE</v>
          </cell>
          <cell r="M11">
            <v>999</v>
          </cell>
          <cell r="Q11">
            <v>999</v>
          </cell>
        </row>
        <row r="12">
          <cell r="A12">
            <v>6</v>
          </cell>
          <cell r="B12" t="str">
            <v>ORR</v>
          </cell>
          <cell r="C12" t="str">
            <v>NICOLETTE</v>
          </cell>
          <cell r="M12">
            <v>999</v>
          </cell>
          <cell r="Q12">
            <v>999</v>
          </cell>
        </row>
        <row r="13">
          <cell r="A13">
            <v>7</v>
          </cell>
          <cell r="B13" t="str">
            <v>HONORE</v>
          </cell>
          <cell r="C13" t="str">
            <v>MARIA</v>
          </cell>
          <cell r="M13">
            <v>999</v>
          </cell>
          <cell r="Q13">
            <v>999</v>
          </cell>
        </row>
        <row r="14">
          <cell r="A14">
            <v>8</v>
          </cell>
          <cell r="B14" t="str">
            <v>FRANK</v>
          </cell>
          <cell r="C14" t="str">
            <v>KAELA</v>
          </cell>
          <cell r="M14">
            <v>999</v>
          </cell>
          <cell r="Q14">
            <v>999</v>
          </cell>
        </row>
        <row r="15">
          <cell r="A15">
            <v>9</v>
          </cell>
          <cell r="M15">
            <v>999</v>
          </cell>
          <cell r="Q15">
            <v>999</v>
          </cell>
        </row>
        <row r="16">
          <cell r="A16">
            <v>10</v>
          </cell>
          <cell r="M16">
            <v>999</v>
          </cell>
          <cell r="Q16">
            <v>999</v>
          </cell>
        </row>
        <row r="17">
          <cell r="A17">
            <v>11</v>
          </cell>
          <cell r="M17">
            <v>999</v>
          </cell>
          <cell r="Q17">
            <v>999</v>
          </cell>
        </row>
        <row r="18">
          <cell r="A18">
            <v>12</v>
          </cell>
          <cell r="M18">
            <v>999</v>
          </cell>
          <cell r="Q18">
            <v>999</v>
          </cell>
        </row>
        <row r="19">
          <cell r="A19">
            <v>13</v>
          </cell>
          <cell r="M19">
            <v>999</v>
          </cell>
          <cell r="Q19">
            <v>999</v>
          </cell>
        </row>
        <row r="20">
          <cell r="A20">
            <v>14</v>
          </cell>
          <cell r="M20">
            <v>999</v>
          </cell>
          <cell r="Q20">
            <v>999</v>
          </cell>
        </row>
        <row r="21">
          <cell r="A21">
            <v>15</v>
          </cell>
          <cell r="M21">
            <v>999</v>
          </cell>
          <cell r="Q21">
            <v>999</v>
          </cell>
        </row>
        <row r="22">
          <cell r="A22">
            <v>16</v>
          </cell>
          <cell r="M22">
            <v>999</v>
          </cell>
          <cell r="Q22">
            <v>999</v>
          </cell>
        </row>
        <row r="23">
          <cell r="A23">
            <v>17</v>
          </cell>
          <cell r="M23">
            <v>999</v>
          </cell>
          <cell r="Q23">
            <v>999</v>
          </cell>
        </row>
        <row r="24">
          <cell r="A24">
            <v>18</v>
          </cell>
          <cell r="M24">
            <v>999</v>
          </cell>
          <cell r="Q24">
            <v>999</v>
          </cell>
        </row>
        <row r="25">
          <cell r="A25">
            <v>19</v>
          </cell>
          <cell r="M25">
            <v>999</v>
          </cell>
          <cell r="Q25">
            <v>999</v>
          </cell>
        </row>
        <row r="26">
          <cell r="A26">
            <v>20</v>
          </cell>
          <cell r="M26">
            <v>999</v>
          </cell>
          <cell r="Q26">
            <v>999</v>
          </cell>
        </row>
        <row r="27">
          <cell r="A27">
            <v>21</v>
          </cell>
          <cell r="M27">
            <v>999</v>
          </cell>
          <cell r="Q27">
            <v>999</v>
          </cell>
        </row>
        <row r="28">
          <cell r="A28">
            <v>22</v>
          </cell>
          <cell r="M28">
            <v>999</v>
          </cell>
          <cell r="Q28">
            <v>999</v>
          </cell>
        </row>
        <row r="29">
          <cell r="A29">
            <v>23</v>
          </cell>
          <cell r="M29">
            <v>999</v>
          </cell>
          <cell r="Q29">
            <v>999</v>
          </cell>
        </row>
        <row r="30">
          <cell r="A30">
            <v>24</v>
          </cell>
          <cell r="M30">
            <v>999</v>
          </cell>
          <cell r="Q30">
            <v>999</v>
          </cell>
        </row>
        <row r="31">
          <cell r="A31">
            <v>25</v>
          </cell>
          <cell r="M31">
            <v>999</v>
          </cell>
          <cell r="Q31">
            <v>999</v>
          </cell>
        </row>
        <row r="32">
          <cell r="A32">
            <v>26</v>
          </cell>
          <cell r="M32">
            <v>999</v>
          </cell>
          <cell r="Q32">
            <v>999</v>
          </cell>
        </row>
        <row r="33">
          <cell r="A33">
            <v>27</v>
          </cell>
          <cell r="M33">
            <v>999</v>
          </cell>
          <cell r="Q33">
            <v>999</v>
          </cell>
        </row>
        <row r="34">
          <cell r="A34">
            <v>28</v>
          </cell>
          <cell r="M34">
            <v>999</v>
          </cell>
          <cell r="Q34">
            <v>999</v>
          </cell>
        </row>
        <row r="35">
          <cell r="A35">
            <v>29</v>
          </cell>
          <cell r="M35">
            <v>999</v>
          </cell>
          <cell r="Q35">
            <v>999</v>
          </cell>
        </row>
        <row r="36">
          <cell r="A36">
            <v>30</v>
          </cell>
          <cell r="M36">
            <v>999</v>
          </cell>
          <cell r="Q36">
            <v>999</v>
          </cell>
        </row>
        <row r="37">
          <cell r="A37">
            <v>31</v>
          </cell>
          <cell r="M37">
            <v>999</v>
          </cell>
          <cell r="Q37">
            <v>999</v>
          </cell>
        </row>
        <row r="38">
          <cell r="A38">
            <v>32</v>
          </cell>
          <cell r="M38">
            <v>999</v>
          </cell>
          <cell r="Q38">
            <v>999</v>
          </cell>
        </row>
        <row r="39">
          <cell r="A39">
            <v>33</v>
          </cell>
          <cell r="M39">
            <v>999</v>
          </cell>
          <cell r="Q39">
            <v>999</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5">
          <cell r="V5">
            <v>2</v>
          </cell>
        </row>
        <row r="7">
          <cell r="A7" t="str">
            <v>Line</v>
          </cell>
          <cell r="B7" t="str">
            <v>Family name</v>
          </cell>
          <cell r="C7" t="str">
            <v>First name</v>
          </cell>
          <cell r="D7" t="str">
            <v>Nat.</v>
          </cell>
          <cell r="E7" t="str">
            <v>ITF 18Rank</v>
          </cell>
          <cell r="F7" t="str">
            <v>Si MainDA, SE, 16E, Q, LL</v>
          </cell>
          <cell r="G7" t="str">
            <v>Family name</v>
          </cell>
          <cell r="H7" t="str">
            <v>First name</v>
          </cell>
          <cell r="I7" t="str">
            <v>Nat.</v>
          </cell>
          <cell r="L7" t="str">
            <v>StatusNo</v>
          </cell>
          <cell r="M7" t="str">
            <v>ITF 18Rank</v>
          </cell>
          <cell r="N7" t="str">
            <v>Si MainDA, SE, 16E, Q, LL</v>
          </cell>
          <cell r="O7" t="str">
            <v>Seq123</v>
          </cell>
          <cell r="P7" t="str">
            <v>Seqabc</v>
          </cell>
          <cell r="Q7" t="str">
            <v>AccPri-ority</v>
          </cell>
          <cell r="R7" t="str">
            <v>CombRanking</v>
          </cell>
          <cell r="S7" t="str">
            <v>Acc.Tie-Break</v>
          </cell>
          <cell r="T7" t="str">
            <v>Do AccstatusDA,WCA</v>
          </cell>
          <cell r="U7" t="str">
            <v>DisplayRankITF18</v>
          </cell>
          <cell r="V7" t="str">
            <v>Seed Pos</v>
          </cell>
        </row>
        <row r="8">
          <cell r="A8">
            <v>1</v>
          </cell>
          <cell r="B8" t="str">
            <v>SKEENE</v>
          </cell>
          <cell r="C8" t="str">
            <v>SOLANGE</v>
          </cell>
          <cell r="G8" t="str">
            <v>KOYLASS</v>
          </cell>
          <cell r="H8" t="str">
            <v>VICTORIA</v>
          </cell>
          <cell r="L8">
            <v>0</v>
          </cell>
          <cell r="O8">
            <v>0</v>
          </cell>
          <cell r="P8">
            <v>0</v>
          </cell>
          <cell r="Q8">
            <v>0</v>
          </cell>
          <cell r="R8">
            <v>0</v>
          </cell>
          <cell r="U8">
            <v>0</v>
          </cell>
          <cell r="V8">
            <v>1</v>
          </cell>
        </row>
        <row r="9">
          <cell r="A9">
            <v>2</v>
          </cell>
          <cell r="B9" t="str">
            <v>CUDJOE</v>
          </cell>
          <cell r="C9" t="str">
            <v>KRYSHELLE</v>
          </cell>
          <cell r="G9" t="str">
            <v>ORR</v>
          </cell>
          <cell r="H9" t="str">
            <v>NICOLETTE</v>
          </cell>
          <cell r="L9">
            <v>0</v>
          </cell>
          <cell r="O9">
            <v>0</v>
          </cell>
          <cell r="P9">
            <v>0</v>
          </cell>
          <cell r="Q9">
            <v>0</v>
          </cell>
          <cell r="R9">
            <v>0</v>
          </cell>
          <cell r="U9">
            <v>0</v>
          </cell>
          <cell r="V9">
            <v>2</v>
          </cell>
        </row>
        <row r="10">
          <cell r="A10">
            <v>3</v>
          </cell>
          <cell r="B10" t="str">
            <v>PASCALL</v>
          </cell>
          <cell r="C10" t="str">
            <v>ALYSSA</v>
          </cell>
          <cell r="G10" t="str">
            <v>SEALY</v>
          </cell>
          <cell r="H10" t="str">
            <v>JANAY</v>
          </cell>
          <cell r="L10">
            <v>0</v>
          </cell>
          <cell r="O10">
            <v>0</v>
          </cell>
          <cell r="P10">
            <v>0</v>
          </cell>
          <cell r="Q10">
            <v>0</v>
          </cell>
          <cell r="R10">
            <v>0</v>
          </cell>
          <cell r="U10">
            <v>0</v>
          </cell>
        </row>
        <row r="11">
          <cell r="A11">
            <v>4</v>
          </cell>
          <cell r="B11" t="str">
            <v>MERRY</v>
          </cell>
          <cell r="C11" t="str">
            <v>CHARLOTTE</v>
          </cell>
          <cell r="G11" t="str">
            <v>D'ARCY</v>
          </cell>
          <cell r="H11" t="str">
            <v>ISABELLA</v>
          </cell>
          <cell r="L11">
            <v>0</v>
          </cell>
          <cell r="O11">
            <v>0</v>
          </cell>
          <cell r="P11">
            <v>0</v>
          </cell>
          <cell r="Q11">
            <v>0</v>
          </cell>
          <cell r="R11">
            <v>0</v>
          </cell>
          <cell r="U11">
            <v>0</v>
          </cell>
        </row>
        <row r="12">
          <cell r="A12">
            <v>5</v>
          </cell>
          <cell r="B12" t="str">
            <v>MUKERJI</v>
          </cell>
          <cell r="C12" t="str">
            <v>CHELSEA</v>
          </cell>
          <cell r="G12" t="str">
            <v>HONORE</v>
          </cell>
          <cell r="H12" t="str">
            <v>MARIA</v>
          </cell>
          <cell r="L12">
            <v>0</v>
          </cell>
          <cell r="O12">
            <v>0</v>
          </cell>
          <cell r="P12">
            <v>0</v>
          </cell>
          <cell r="Q12">
            <v>0</v>
          </cell>
          <cell r="R12">
            <v>0</v>
          </cell>
          <cell r="U12">
            <v>0</v>
          </cell>
        </row>
        <row r="13">
          <cell r="A13">
            <v>6</v>
          </cell>
          <cell r="B13" t="str">
            <v>FRANK</v>
          </cell>
          <cell r="C13" t="str">
            <v>KAELA</v>
          </cell>
          <cell r="G13" t="str">
            <v>LAWRENCE</v>
          </cell>
          <cell r="H13" t="str">
            <v>EMILY</v>
          </cell>
          <cell r="L13">
            <v>0</v>
          </cell>
          <cell r="O13">
            <v>0</v>
          </cell>
          <cell r="P13">
            <v>0</v>
          </cell>
          <cell r="Q13">
            <v>0</v>
          </cell>
          <cell r="R13">
            <v>0</v>
          </cell>
          <cell r="U13">
            <v>0</v>
          </cell>
        </row>
        <row r="14">
          <cell r="A14">
            <v>7</v>
          </cell>
          <cell r="B14" t="str">
            <v>ALEXIS</v>
          </cell>
          <cell r="C14" t="str">
            <v>AALISHA</v>
          </cell>
          <cell r="G14" t="str">
            <v>LEE YOUNG</v>
          </cell>
          <cell r="H14" t="str">
            <v>KEESA</v>
          </cell>
          <cell r="L14">
            <v>0</v>
          </cell>
          <cell r="O14">
            <v>0</v>
          </cell>
          <cell r="P14">
            <v>0</v>
          </cell>
          <cell r="Q14">
            <v>0</v>
          </cell>
          <cell r="R14">
            <v>0</v>
          </cell>
          <cell r="U14">
            <v>0</v>
          </cell>
        </row>
        <row r="15">
          <cell r="A15">
            <v>8</v>
          </cell>
          <cell r="B15" t="str">
            <v>BYE</v>
          </cell>
          <cell r="G15" t="str">
            <v>BYE</v>
          </cell>
          <cell r="L15">
            <v>0</v>
          </cell>
          <cell r="O15">
            <v>0</v>
          </cell>
          <cell r="P15">
            <v>0</v>
          </cell>
          <cell r="Q15">
            <v>0</v>
          </cell>
          <cell r="R15">
            <v>0</v>
          </cell>
          <cell r="U15">
            <v>0</v>
          </cell>
        </row>
        <row r="16">
          <cell r="A16">
            <v>9</v>
          </cell>
          <cell r="L16">
            <v>0</v>
          </cell>
          <cell r="O16">
            <v>0</v>
          </cell>
          <cell r="P16">
            <v>0</v>
          </cell>
          <cell r="Q16">
            <v>0</v>
          </cell>
          <cell r="R16">
            <v>0</v>
          </cell>
          <cell r="U16">
            <v>0</v>
          </cell>
        </row>
        <row r="17">
          <cell r="A17">
            <v>10</v>
          </cell>
          <cell r="L17">
            <v>0</v>
          </cell>
          <cell r="O17">
            <v>0</v>
          </cell>
          <cell r="P17">
            <v>0</v>
          </cell>
          <cell r="Q17">
            <v>0</v>
          </cell>
          <cell r="R17">
            <v>0</v>
          </cell>
          <cell r="U17">
            <v>0</v>
          </cell>
        </row>
        <row r="18">
          <cell r="A18">
            <v>11</v>
          </cell>
          <cell r="L18">
            <v>0</v>
          </cell>
          <cell r="O18">
            <v>0</v>
          </cell>
          <cell r="P18">
            <v>0</v>
          </cell>
          <cell r="Q18">
            <v>0</v>
          </cell>
          <cell r="R18">
            <v>0</v>
          </cell>
          <cell r="U18">
            <v>0</v>
          </cell>
        </row>
        <row r="19">
          <cell r="A19">
            <v>12</v>
          </cell>
          <cell r="L19">
            <v>0</v>
          </cell>
          <cell r="O19">
            <v>0</v>
          </cell>
          <cell r="P19">
            <v>0</v>
          </cell>
          <cell r="Q19">
            <v>0</v>
          </cell>
          <cell r="R19">
            <v>0</v>
          </cell>
          <cell r="U19">
            <v>0</v>
          </cell>
        </row>
        <row r="20">
          <cell r="A20">
            <v>13</v>
          </cell>
          <cell r="L20">
            <v>0</v>
          </cell>
          <cell r="O20">
            <v>0</v>
          </cell>
          <cell r="P20">
            <v>0</v>
          </cell>
          <cell r="Q20">
            <v>0</v>
          </cell>
          <cell r="R20">
            <v>0</v>
          </cell>
          <cell r="U20">
            <v>0</v>
          </cell>
        </row>
        <row r="21">
          <cell r="A21">
            <v>14</v>
          </cell>
          <cell r="L21">
            <v>0</v>
          </cell>
          <cell r="O21">
            <v>0</v>
          </cell>
          <cell r="P21">
            <v>0</v>
          </cell>
          <cell r="Q21">
            <v>0</v>
          </cell>
          <cell r="R21">
            <v>0</v>
          </cell>
          <cell r="U21">
            <v>0</v>
          </cell>
        </row>
        <row r="22">
          <cell r="A22">
            <v>15</v>
          </cell>
          <cell r="L22">
            <v>0</v>
          </cell>
          <cell r="O22">
            <v>0</v>
          </cell>
          <cell r="P22">
            <v>0</v>
          </cell>
          <cell r="Q22">
            <v>0</v>
          </cell>
          <cell r="R22">
            <v>0</v>
          </cell>
          <cell r="U22">
            <v>0</v>
          </cell>
        </row>
        <row r="23">
          <cell r="A23">
            <v>16</v>
          </cell>
          <cell r="L23">
            <v>0</v>
          </cell>
          <cell r="O23">
            <v>0</v>
          </cell>
          <cell r="P23">
            <v>0</v>
          </cell>
          <cell r="Q23">
            <v>0</v>
          </cell>
          <cell r="R23">
            <v>0</v>
          </cell>
          <cell r="U23">
            <v>0</v>
          </cell>
        </row>
      </sheetData>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sheetName val="Week SetUp"/>
      <sheetName val="SetUp Officials"/>
      <sheetName val="CHECKLIST"/>
      <sheetName val="Cover page"/>
      <sheetName val="Referee's Report"/>
      <sheetName val="Plr Notice"/>
      <sheetName val="Boys Plr List"/>
      <sheetName val="Girls Plr List"/>
      <sheetName val="Boys'16 RR G1 - G8"/>
      <sheetName val="Girls'16 RR G1 - G8"/>
      <sheetName val="Boys Si Main Draw Sign-in sheet"/>
      <sheetName val="Boys Si Main Draw Prep"/>
      <sheetName val="Boys 16 Si Main "/>
      <sheetName val="Boys Si Main 24&amp;32"/>
      <sheetName val="Girl Si Main Draw Sign-in sh"/>
      <sheetName val="Girls Si Main Draw Prep"/>
      <sheetName val="Girls 16 Si Main "/>
      <sheetName val="Girls Si Main 24&amp;32"/>
      <sheetName val="Boys Si Consol Sign-in sheet"/>
      <sheetName val="Boys 10 Si Con Prep"/>
      <sheetName val="Boys 16 Si Con"/>
      <sheetName val="Boys Si Consol 16 "/>
      <sheetName val="Boys Si Consol 32"/>
      <sheetName val="Girls Si Consol Sign-in sh"/>
      <sheetName val="Girls 10 Si Consol Prep"/>
      <sheetName val="Girls 16 Si Consol 8"/>
      <sheetName val="Girls Si Consol 16"/>
      <sheetName val="Girls Si Consol 32"/>
      <sheetName val="Boys 10 Do Sign-in sheet"/>
      <sheetName val="Boys Do Main Draw Prep"/>
      <sheetName val="Boys 16 Do Main "/>
      <sheetName val="Girls 10 Do Sign-in sheet"/>
      <sheetName val="Girls Do Main Draw Prep"/>
      <sheetName val="Girls 16 Do Main "/>
      <sheetName val="Plr List for OofP"/>
      <sheetName val="OofP 4 cts"/>
      <sheetName val="OofP 8 cts"/>
      <sheetName val="Practice Cts"/>
      <sheetName val="Offence Report"/>
      <sheetName val="Penalty card"/>
      <sheetName val="Medical Cert"/>
      <sheetName val="Unusual Ruling"/>
      <sheetName val="Country Codes"/>
      <sheetName val="Draw Help Sheet"/>
    </sheetNames>
    <sheetDataSet>
      <sheetData sheetId="0"/>
      <sheetData sheetId="1">
        <row r="10">
          <cell r="A10" t="str">
            <v>26th - 30th May 2016</v>
          </cell>
          <cell r="E10" t="str">
            <v>Lamech Kevin Clarke</v>
          </cell>
        </row>
      </sheetData>
      <sheetData sheetId="2">
        <row r="21">
          <cell r="P21" t="str">
            <v>Umpire</v>
          </cell>
        </row>
        <row r="22">
          <cell r="P22" t="str">
            <v/>
          </cell>
        </row>
        <row r="23">
          <cell r="P23" t="str">
            <v/>
          </cell>
        </row>
        <row r="24">
          <cell r="P24" t="str">
            <v/>
          </cell>
        </row>
        <row r="25">
          <cell r="P25" t="str">
            <v/>
          </cell>
        </row>
        <row r="26">
          <cell r="P26" t="str">
            <v/>
          </cell>
        </row>
        <row r="27">
          <cell r="P27" t="str">
            <v/>
          </cell>
        </row>
        <row r="28">
          <cell r="P28" t="str">
            <v/>
          </cell>
        </row>
        <row r="29">
          <cell r="P29" t="str">
            <v/>
          </cell>
        </row>
        <row r="30">
          <cell r="P30" t="str">
            <v>None</v>
          </cell>
        </row>
      </sheetData>
      <sheetData sheetId="3"/>
      <sheetData sheetId="4"/>
      <sheetData sheetId="5"/>
      <sheetData sheetId="6"/>
      <sheetData sheetId="7"/>
      <sheetData sheetId="8"/>
      <sheetData sheetId="9"/>
      <sheetData sheetId="10"/>
      <sheetData sheetId="11"/>
      <sheetData sheetId="12">
        <row r="5">
          <cell r="R5">
            <v>4</v>
          </cell>
        </row>
        <row r="7">
          <cell r="A7">
            <v>1</v>
          </cell>
          <cell r="B7" t="str">
            <v>ANDREWS</v>
          </cell>
          <cell r="C7" t="str">
            <v>CHE</v>
          </cell>
          <cell r="M7">
            <v>1</v>
          </cell>
          <cell r="Q7">
            <v>999</v>
          </cell>
          <cell r="R7">
            <v>1</v>
          </cell>
        </row>
        <row r="8">
          <cell r="A8">
            <v>2</v>
          </cell>
          <cell r="B8" t="str">
            <v>CARTER</v>
          </cell>
          <cell r="C8" t="str">
            <v>AIDAN</v>
          </cell>
          <cell r="M8">
            <v>2</v>
          </cell>
          <cell r="Q8">
            <v>999</v>
          </cell>
          <cell r="R8">
            <v>2</v>
          </cell>
        </row>
        <row r="9">
          <cell r="A9">
            <v>3</v>
          </cell>
          <cell r="B9" t="str">
            <v>RAMKISSON</v>
          </cell>
          <cell r="C9" t="str">
            <v>ADAM</v>
          </cell>
          <cell r="M9">
            <v>3</v>
          </cell>
          <cell r="Q9">
            <v>999</v>
          </cell>
          <cell r="R9">
            <v>3</v>
          </cell>
        </row>
        <row r="10">
          <cell r="A10">
            <v>4</v>
          </cell>
          <cell r="B10" t="str">
            <v>MUKERJI</v>
          </cell>
          <cell r="C10" t="str">
            <v>JORDAN</v>
          </cell>
          <cell r="M10">
            <v>4</v>
          </cell>
          <cell r="Q10">
            <v>999</v>
          </cell>
          <cell r="R10">
            <v>4</v>
          </cell>
        </row>
        <row r="11">
          <cell r="A11">
            <v>5</v>
          </cell>
          <cell r="B11" t="str">
            <v>ALEXIS</v>
          </cell>
          <cell r="C11" t="str">
            <v>JAYDON</v>
          </cell>
          <cell r="M11">
            <v>999</v>
          </cell>
          <cell r="Q11">
            <v>999</v>
          </cell>
        </row>
        <row r="12">
          <cell r="A12">
            <v>6</v>
          </cell>
          <cell r="B12" t="str">
            <v>LEE YOUNG</v>
          </cell>
          <cell r="C12" t="str">
            <v>KYLE</v>
          </cell>
          <cell r="M12">
            <v>999</v>
          </cell>
          <cell r="Q12">
            <v>999</v>
          </cell>
        </row>
        <row r="13">
          <cell r="A13">
            <v>7</v>
          </cell>
          <cell r="B13" t="str">
            <v>JEARY</v>
          </cell>
          <cell r="C13" t="str">
            <v>ETHAN</v>
          </cell>
          <cell r="M13">
            <v>999</v>
          </cell>
          <cell r="Q13">
            <v>999</v>
          </cell>
        </row>
        <row r="14">
          <cell r="A14">
            <v>8</v>
          </cell>
          <cell r="B14" t="str">
            <v>OLIVIER</v>
          </cell>
          <cell r="C14" t="str">
            <v>DERREL</v>
          </cell>
          <cell r="M14">
            <v>999</v>
          </cell>
          <cell r="Q14">
            <v>999</v>
          </cell>
        </row>
        <row r="15">
          <cell r="A15">
            <v>9</v>
          </cell>
          <cell r="B15" t="str">
            <v xml:space="preserve">WEST </v>
          </cell>
          <cell r="C15" t="str">
            <v>SAMUEL</v>
          </cell>
          <cell r="M15">
            <v>999</v>
          </cell>
          <cell r="Q15">
            <v>999</v>
          </cell>
        </row>
        <row r="16">
          <cell r="A16">
            <v>10</v>
          </cell>
          <cell r="B16" t="str">
            <v>DAVID</v>
          </cell>
          <cell r="C16" t="str">
            <v>JOSHUA</v>
          </cell>
          <cell r="M16">
            <v>999</v>
          </cell>
          <cell r="Q16">
            <v>999</v>
          </cell>
        </row>
        <row r="17">
          <cell r="A17">
            <v>11</v>
          </cell>
          <cell r="B17" t="str">
            <v>WILKINSON</v>
          </cell>
          <cell r="C17" t="str">
            <v>RAHSAAN</v>
          </cell>
          <cell r="M17">
            <v>999</v>
          </cell>
          <cell r="Q17">
            <v>999</v>
          </cell>
        </row>
        <row r="18">
          <cell r="A18">
            <v>12</v>
          </cell>
          <cell r="M18">
            <v>999</v>
          </cell>
          <cell r="Q18">
            <v>999</v>
          </cell>
        </row>
        <row r="19">
          <cell r="A19">
            <v>13</v>
          </cell>
          <cell r="M19">
            <v>999</v>
          </cell>
          <cell r="Q19">
            <v>999</v>
          </cell>
        </row>
        <row r="20">
          <cell r="A20">
            <v>14</v>
          </cell>
          <cell r="B20" t="str">
            <v>BYE</v>
          </cell>
          <cell r="M20">
            <v>999</v>
          </cell>
          <cell r="Q20">
            <v>999</v>
          </cell>
        </row>
        <row r="21">
          <cell r="A21">
            <v>15</v>
          </cell>
          <cell r="M21">
            <v>999</v>
          </cell>
          <cell r="Q21">
            <v>999</v>
          </cell>
        </row>
        <row r="22">
          <cell r="A22">
            <v>16</v>
          </cell>
          <cell r="M22">
            <v>999</v>
          </cell>
          <cell r="Q22">
            <v>999</v>
          </cell>
        </row>
        <row r="23">
          <cell r="A23">
            <v>17</v>
          </cell>
          <cell r="M23">
            <v>999</v>
          </cell>
          <cell r="Q23">
            <v>999</v>
          </cell>
        </row>
        <row r="24">
          <cell r="A24">
            <v>18</v>
          </cell>
          <cell r="M24">
            <v>999</v>
          </cell>
          <cell r="Q24">
            <v>999</v>
          </cell>
        </row>
        <row r="25">
          <cell r="A25">
            <v>19</v>
          </cell>
          <cell r="M25">
            <v>999</v>
          </cell>
          <cell r="Q25">
            <v>999</v>
          </cell>
        </row>
        <row r="26">
          <cell r="A26">
            <v>20</v>
          </cell>
          <cell r="M26">
            <v>999</v>
          </cell>
          <cell r="Q26">
            <v>999</v>
          </cell>
        </row>
        <row r="27">
          <cell r="A27">
            <v>21</v>
          </cell>
          <cell r="M27">
            <v>999</v>
          </cell>
          <cell r="Q27">
            <v>999</v>
          </cell>
        </row>
        <row r="28">
          <cell r="A28">
            <v>22</v>
          </cell>
          <cell r="M28">
            <v>999</v>
          </cell>
          <cell r="Q28">
            <v>999</v>
          </cell>
        </row>
        <row r="29">
          <cell r="A29">
            <v>23</v>
          </cell>
          <cell r="M29">
            <v>999</v>
          </cell>
          <cell r="Q29">
            <v>999</v>
          </cell>
        </row>
        <row r="30">
          <cell r="A30">
            <v>24</v>
          </cell>
          <cell r="M30">
            <v>999</v>
          </cell>
          <cell r="Q30">
            <v>999</v>
          </cell>
        </row>
        <row r="31">
          <cell r="A31">
            <v>25</v>
          </cell>
          <cell r="M31">
            <v>999</v>
          </cell>
          <cell r="Q31">
            <v>999</v>
          </cell>
        </row>
        <row r="32">
          <cell r="A32">
            <v>26</v>
          </cell>
          <cell r="M32">
            <v>999</v>
          </cell>
          <cell r="Q32">
            <v>999</v>
          </cell>
        </row>
        <row r="33">
          <cell r="A33">
            <v>27</v>
          </cell>
          <cell r="M33">
            <v>999</v>
          </cell>
          <cell r="Q33">
            <v>999</v>
          </cell>
        </row>
        <row r="34">
          <cell r="A34">
            <v>28</v>
          </cell>
          <cell r="M34">
            <v>999</v>
          </cell>
          <cell r="Q34">
            <v>999</v>
          </cell>
        </row>
        <row r="35">
          <cell r="A35">
            <v>29</v>
          </cell>
          <cell r="M35">
            <v>999</v>
          </cell>
          <cell r="Q35">
            <v>999</v>
          </cell>
        </row>
        <row r="36">
          <cell r="A36">
            <v>30</v>
          </cell>
          <cell r="M36">
            <v>999</v>
          </cell>
          <cell r="Q36">
            <v>999</v>
          </cell>
        </row>
        <row r="37">
          <cell r="A37">
            <v>31</v>
          </cell>
          <cell r="M37">
            <v>999</v>
          </cell>
          <cell r="Q37">
            <v>999</v>
          </cell>
        </row>
        <row r="38">
          <cell r="A38">
            <v>32</v>
          </cell>
          <cell r="M38">
            <v>999</v>
          </cell>
          <cell r="Q38">
            <v>999</v>
          </cell>
        </row>
        <row r="39">
          <cell r="A39">
            <v>33</v>
          </cell>
          <cell r="M39">
            <v>999</v>
          </cell>
          <cell r="Q39">
            <v>999</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13"/>
      <sheetData sheetId="14"/>
      <sheetData sheetId="15"/>
      <sheetData sheetId="16">
        <row r="5">
          <cell r="R5">
            <v>4</v>
          </cell>
        </row>
        <row r="7">
          <cell r="A7">
            <v>1</v>
          </cell>
          <cell r="B7" t="str">
            <v>KING</v>
          </cell>
          <cell r="C7" t="str">
            <v>ANYA</v>
          </cell>
          <cell r="M7">
            <v>1</v>
          </cell>
          <cell r="Q7">
            <v>999</v>
          </cell>
          <cell r="R7">
            <v>1</v>
          </cell>
        </row>
        <row r="8">
          <cell r="A8">
            <v>2</v>
          </cell>
          <cell r="B8" t="str">
            <v>STEELE</v>
          </cell>
          <cell r="C8" t="str">
            <v>CELESTE</v>
          </cell>
          <cell r="M8">
            <v>2</v>
          </cell>
          <cell r="Q8">
            <v>999</v>
          </cell>
          <cell r="R8">
            <v>2</v>
          </cell>
        </row>
        <row r="9">
          <cell r="A9">
            <v>3</v>
          </cell>
          <cell r="B9" t="str">
            <v>WHITTER</v>
          </cell>
          <cell r="C9" t="str">
            <v>AURA</v>
          </cell>
          <cell r="M9">
            <v>3</v>
          </cell>
          <cell r="Q9">
            <v>999</v>
          </cell>
          <cell r="R9">
            <v>3</v>
          </cell>
        </row>
        <row r="10">
          <cell r="A10">
            <v>4</v>
          </cell>
          <cell r="B10" t="str">
            <v>LANSER</v>
          </cell>
          <cell r="C10" t="str">
            <v>LILY</v>
          </cell>
          <cell r="M10">
            <v>4</v>
          </cell>
          <cell r="Q10">
            <v>999</v>
          </cell>
          <cell r="R10">
            <v>4</v>
          </cell>
        </row>
        <row r="11">
          <cell r="A11">
            <v>5</v>
          </cell>
          <cell r="B11" t="str">
            <v>COX</v>
          </cell>
          <cell r="C11" t="str">
            <v>LARISSA</v>
          </cell>
          <cell r="M11">
            <v>999</v>
          </cell>
          <cell r="Q11">
            <v>999</v>
          </cell>
        </row>
        <row r="12">
          <cell r="A12">
            <v>6</v>
          </cell>
          <cell r="B12" t="str">
            <v>DANIEL-JOSEPH</v>
          </cell>
          <cell r="C12" t="str">
            <v>AERYN</v>
          </cell>
          <cell r="M12">
            <v>999</v>
          </cell>
          <cell r="Q12">
            <v>999</v>
          </cell>
        </row>
        <row r="13">
          <cell r="A13">
            <v>7</v>
          </cell>
          <cell r="B13" t="str">
            <v>HOULLIER</v>
          </cell>
          <cell r="C13" t="str">
            <v>RHYSE</v>
          </cell>
          <cell r="M13">
            <v>999</v>
          </cell>
          <cell r="Q13">
            <v>999</v>
          </cell>
        </row>
        <row r="14">
          <cell r="A14">
            <v>8</v>
          </cell>
          <cell r="B14" t="str">
            <v>JONES</v>
          </cell>
          <cell r="C14" t="str">
            <v>ABIGAIL</v>
          </cell>
          <cell r="M14">
            <v>999</v>
          </cell>
          <cell r="Q14">
            <v>999</v>
          </cell>
        </row>
        <row r="15">
          <cell r="A15">
            <v>9</v>
          </cell>
          <cell r="B15" t="str">
            <v>SIRJU</v>
          </cell>
          <cell r="C15" t="str">
            <v>STEPHANIE</v>
          </cell>
          <cell r="M15">
            <v>999</v>
          </cell>
          <cell r="Q15">
            <v>999</v>
          </cell>
        </row>
        <row r="16">
          <cell r="A16">
            <v>10</v>
          </cell>
          <cell r="B16" t="str">
            <v>SKEENE</v>
          </cell>
          <cell r="C16" t="str">
            <v>THALIA</v>
          </cell>
          <cell r="M16">
            <v>999</v>
          </cell>
          <cell r="Q16">
            <v>999</v>
          </cell>
        </row>
        <row r="17">
          <cell r="A17">
            <v>11</v>
          </cell>
          <cell r="B17" t="str">
            <v>NWOKOLO</v>
          </cell>
          <cell r="C17" t="str">
            <v>OSENYONYE</v>
          </cell>
          <cell r="M17">
            <v>999</v>
          </cell>
          <cell r="Q17">
            <v>999</v>
          </cell>
        </row>
        <row r="18">
          <cell r="A18">
            <v>12</v>
          </cell>
          <cell r="B18" t="str">
            <v>SABGA</v>
          </cell>
          <cell r="C18" t="str">
            <v>KIMBERLY</v>
          </cell>
          <cell r="M18">
            <v>999</v>
          </cell>
          <cell r="Q18">
            <v>999</v>
          </cell>
        </row>
        <row r="19">
          <cell r="A19">
            <v>13</v>
          </cell>
          <cell r="M19">
            <v>999</v>
          </cell>
          <cell r="Q19">
            <v>999</v>
          </cell>
        </row>
        <row r="20">
          <cell r="A20">
            <v>14</v>
          </cell>
          <cell r="B20" t="str">
            <v>BYE</v>
          </cell>
          <cell r="M20">
            <v>999</v>
          </cell>
          <cell r="Q20">
            <v>999</v>
          </cell>
        </row>
        <row r="21">
          <cell r="A21">
            <v>15</v>
          </cell>
          <cell r="M21">
            <v>999</v>
          </cell>
          <cell r="Q21">
            <v>999</v>
          </cell>
        </row>
        <row r="22">
          <cell r="A22">
            <v>16</v>
          </cell>
          <cell r="M22">
            <v>999</v>
          </cell>
          <cell r="Q22">
            <v>999</v>
          </cell>
        </row>
        <row r="23">
          <cell r="A23">
            <v>17</v>
          </cell>
          <cell r="M23">
            <v>999</v>
          </cell>
          <cell r="Q23">
            <v>999</v>
          </cell>
        </row>
        <row r="24">
          <cell r="A24">
            <v>18</v>
          </cell>
          <cell r="M24">
            <v>999</v>
          </cell>
          <cell r="Q24">
            <v>999</v>
          </cell>
        </row>
        <row r="25">
          <cell r="A25">
            <v>19</v>
          </cell>
          <cell r="M25">
            <v>999</v>
          </cell>
          <cell r="Q25">
            <v>999</v>
          </cell>
        </row>
        <row r="26">
          <cell r="A26">
            <v>20</v>
          </cell>
          <cell r="M26">
            <v>999</v>
          </cell>
          <cell r="Q26">
            <v>999</v>
          </cell>
        </row>
        <row r="27">
          <cell r="A27">
            <v>21</v>
          </cell>
          <cell r="M27">
            <v>999</v>
          </cell>
          <cell r="Q27">
            <v>999</v>
          </cell>
        </row>
        <row r="28">
          <cell r="A28">
            <v>22</v>
          </cell>
          <cell r="M28">
            <v>999</v>
          </cell>
          <cell r="Q28">
            <v>999</v>
          </cell>
        </row>
        <row r="29">
          <cell r="A29">
            <v>23</v>
          </cell>
          <cell r="M29">
            <v>999</v>
          </cell>
          <cell r="Q29">
            <v>999</v>
          </cell>
        </row>
        <row r="30">
          <cell r="A30">
            <v>24</v>
          </cell>
          <cell r="M30">
            <v>999</v>
          </cell>
          <cell r="Q30">
            <v>999</v>
          </cell>
        </row>
        <row r="31">
          <cell r="A31">
            <v>25</v>
          </cell>
          <cell r="M31">
            <v>999</v>
          </cell>
          <cell r="Q31">
            <v>999</v>
          </cell>
        </row>
        <row r="32">
          <cell r="A32">
            <v>26</v>
          </cell>
          <cell r="M32">
            <v>999</v>
          </cell>
          <cell r="Q32">
            <v>999</v>
          </cell>
        </row>
        <row r="33">
          <cell r="A33">
            <v>27</v>
          </cell>
          <cell r="M33">
            <v>999</v>
          </cell>
          <cell r="Q33">
            <v>999</v>
          </cell>
        </row>
        <row r="34">
          <cell r="A34">
            <v>28</v>
          </cell>
          <cell r="M34">
            <v>999</v>
          </cell>
          <cell r="Q34">
            <v>999</v>
          </cell>
        </row>
        <row r="35">
          <cell r="A35">
            <v>29</v>
          </cell>
          <cell r="M35">
            <v>999</v>
          </cell>
          <cell r="Q35">
            <v>999</v>
          </cell>
        </row>
        <row r="36">
          <cell r="A36">
            <v>30</v>
          </cell>
          <cell r="M36">
            <v>999</v>
          </cell>
          <cell r="Q36">
            <v>999</v>
          </cell>
        </row>
        <row r="37">
          <cell r="A37">
            <v>31</v>
          </cell>
          <cell r="M37">
            <v>999</v>
          </cell>
          <cell r="Q37">
            <v>999</v>
          </cell>
        </row>
        <row r="38">
          <cell r="A38">
            <v>32</v>
          </cell>
          <cell r="M38">
            <v>999</v>
          </cell>
          <cell r="Q38">
            <v>999</v>
          </cell>
        </row>
        <row r="39">
          <cell r="A39">
            <v>33</v>
          </cell>
          <cell r="M39">
            <v>999</v>
          </cell>
          <cell r="Q39">
            <v>999</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sheetName val="Week SetUp"/>
      <sheetName val="SetUp Officials"/>
      <sheetName val="CHECKLIST"/>
      <sheetName val="Cover page"/>
      <sheetName val="Referee's Report"/>
      <sheetName val="Plr Notice"/>
      <sheetName val="Boys Plr List"/>
      <sheetName val="Girls Plr List"/>
      <sheetName val="Boys'18 RR G1 - G8"/>
      <sheetName val="Girls'18 RR G1 - G8"/>
      <sheetName val="Boys Si Main Draw Sign-in sheet"/>
      <sheetName val="Boys Si Main Draw Prep"/>
      <sheetName val="Boys 18 Si Main "/>
      <sheetName val="Boys Si Main 24&amp;32"/>
      <sheetName val="Girl Si Main Draw Sign-in sh"/>
      <sheetName val="Girls Si Main Draw Prep"/>
      <sheetName val="Girls 18 Si Main "/>
      <sheetName val="Girls Si Main 24&amp;32"/>
      <sheetName val="Boys Si Consol Sign-in sheet"/>
      <sheetName val="Boys 18 Si Con Prep"/>
      <sheetName val="Boys Si Consol 16"/>
      <sheetName val="Boys Si Consol "/>
      <sheetName val="Boys Si Consol 32"/>
      <sheetName val="Girls Si Consol Sign-in sh"/>
      <sheetName val="Girls 18 Si Consol Prep"/>
      <sheetName val="Girls 18 Si Consol"/>
      <sheetName val="Girls Si Consol 24"/>
      <sheetName val="Girls Si Consol 32"/>
      <sheetName val="Boys 18 Do Sign-in sheet"/>
      <sheetName val="Boys Do Main Draw Prep"/>
      <sheetName val="Boys 18 Do Main "/>
      <sheetName val="Girls 18 Do Sign-in sheet"/>
      <sheetName val="Girls Do Main Draw Prep"/>
      <sheetName val="Girls 18 Do Main "/>
      <sheetName val="Plr List for OofP"/>
      <sheetName val="OofP 7 cts thur 26"/>
      <sheetName val="OofP 7 cts thur 26 (2)"/>
      <sheetName val="OofP 7 cts Fri 27 "/>
      <sheetName val="OofP 7 cts Fri 27(2)"/>
      <sheetName val="OofP 7 cts Sat28"/>
      <sheetName val="OofP 7 cts Sat 28(2)"/>
      <sheetName val="OofP 7 cts Sun29"/>
      <sheetName val="OofP 7 cts Sun 29(2)"/>
      <sheetName val="OofP 4 cts Sat(2)"/>
      <sheetName val="OofP 4 cts Sun"/>
      <sheetName val="OofP 4 cts Sun (2)"/>
      <sheetName val="Practice Cts"/>
      <sheetName val="Offence Report"/>
      <sheetName val="Penalty card"/>
      <sheetName val="Medical Cert"/>
      <sheetName val="Unusual Ruling"/>
      <sheetName val="Country Codes"/>
      <sheetName val="Draw Help Sheet"/>
      <sheetName val="OofP 7 cts M0N 30th"/>
    </sheetNames>
    <sheetDataSet>
      <sheetData sheetId="0"/>
      <sheetData sheetId="1">
        <row r="10">
          <cell r="A10" t="str">
            <v>26th - 30th May 2016</v>
          </cell>
          <cell r="E10" t="str">
            <v>Lamech Kevin Clarke</v>
          </cell>
        </row>
      </sheetData>
      <sheetData sheetId="2">
        <row r="21">
          <cell r="P21" t="str">
            <v>Umpire</v>
          </cell>
        </row>
        <row r="22">
          <cell r="P22" t="str">
            <v/>
          </cell>
        </row>
        <row r="23">
          <cell r="P23" t="str">
            <v/>
          </cell>
        </row>
        <row r="24">
          <cell r="P24" t="str">
            <v/>
          </cell>
        </row>
        <row r="25">
          <cell r="P25" t="str">
            <v/>
          </cell>
        </row>
        <row r="26">
          <cell r="P26" t="str">
            <v/>
          </cell>
        </row>
        <row r="27">
          <cell r="P27" t="str">
            <v/>
          </cell>
        </row>
        <row r="28">
          <cell r="P28" t="str">
            <v/>
          </cell>
        </row>
        <row r="29">
          <cell r="P29" t="str">
            <v/>
          </cell>
        </row>
        <row r="30">
          <cell r="P30" t="str">
            <v>None</v>
          </cell>
        </row>
      </sheetData>
      <sheetData sheetId="3"/>
      <sheetData sheetId="4"/>
      <sheetData sheetId="5"/>
      <sheetData sheetId="6"/>
      <sheetData sheetId="7"/>
      <sheetData sheetId="8"/>
      <sheetData sheetId="9"/>
      <sheetData sheetId="10"/>
      <sheetData sheetId="11"/>
      <sheetData sheetId="12">
        <row r="5">
          <cell r="R5">
            <v>2</v>
          </cell>
        </row>
        <row r="7">
          <cell r="A7">
            <v>1</v>
          </cell>
          <cell r="B7" t="str">
            <v>MOHAMMED</v>
          </cell>
          <cell r="C7" t="str">
            <v>NABEEL</v>
          </cell>
          <cell r="M7">
            <v>1</v>
          </cell>
          <cell r="Q7">
            <v>999</v>
          </cell>
          <cell r="R7">
            <v>1</v>
          </cell>
        </row>
        <row r="8">
          <cell r="A8">
            <v>2</v>
          </cell>
          <cell r="B8" t="str">
            <v>JAMES</v>
          </cell>
          <cell r="C8" t="str">
            <v>KOBE</v>
          </cell>
          <cell r="M8">
            <v>2</v>
          </cell>
          <cell r="Q8">
            <v>999</v>
          </cell>
          <cell r="R8">
            <v>2</v>
          </cell>
        </row>
        <row r="9">
          <cell r="A9">
            <v>3</v>
          </cell>
          <cell r="B9" t="str">
            <v>ESCALANTE</v>
          </cell>
          <cell r="C9" t="str">
            <v>ADAM</v>
          </cell>
          <cell r="M9">
            <v>999</v>
          </cell>
          <cell r="Q9">
            <v>999</v>
          </cell>
        </row>
        <row r="10">
          <cell r="A10">
            <v>4</v>
          </cell>
          <cell r="B10" t="str">
            <v>GARSEE</v>
          </cell>
          <cell r="C10" t="str">
            <v>JAMEEL</v>
          </cell>
          <cell r="M10">
            <v>999</v>
          </cell>
          <cell r="Q10">
            <v>999</v>
          </cell>
        </row>
        <row r="11">
          <cell r="A11">
            <v>5</v>
          </cell>
          <cell r="B11" t="str">
            <v>ANGUS</v>
          </cell>
          <cell r="C11" t="str">
            <v>DANYEL</v>
          </cell>
          <cell r="M11">
            <v>999</v>
          </cell>
          <cell r="Q11">
            <v>999</v>
          </cell>
        </row>
        <row r="12">
          <cell r="A12">
            <v>6</v>
          </cell>
          <cell r="B12" t="str">
            <v>THOMAS</v>
          </cell>
          <cell r="C12" t="str">
            <v>RYAN</v>
          </cell>
          <cell r="M12">
            <v>999</v>
          </cell>
          <cell r="Q12">
            <v>999</v>
          </cell>
        </row>
        <row r="13">
          <cell r="A13">
            <v>7</v>
          </cell>
          <cell r="M13">
            <v>999</v>
          </cell>
          <cell r="Q13">
            <v>999</v>
          </cell>
        </row>
        <row r="14">
          <cell r="A14">
            <v>8</v>
          </cell>
          <cell r="B14" t="str">
            <v>BYE</v>
          </cell>
          <cell r="M14">
            <v>999</v>
          </cell>
          <cell r="Q14">
            <v>999</v>
          </cell>
        </row>
        <row r="15">
          <cell r="A15">
            <v>9</v>
          </cell>
          <cell r="M15">
            <v>999</v>
          </cell>
          <cell r="Q15">
            <v>999</v>
          </cell>
        </row>
        <row r="16">
          <cell r="A16">
            <v>10</v>
          </cell>
          <cell r="M16">
            <v>999</v>
          </cell>
          <cell r="Q16">
            <v>999</v>
          </cell>
        </row>
        <row r="17">
          <cell r="A17">
            <v>11</v>
          </cell>
          <cell r="M17">
            <v>999</v>
          </cell>
          <cell r="Q17">
            <v>999</v>
          </cell>
        </row>
        <row r="18">
          <cell r="A18">
            <v>12</v>
          </cell>
          <cell r="M18">
            <v>999</v>
          </cell>
          <cell r="Q18">
            <v>999</v>
          </cell>
        </row>
        <row r="19">
          <cell r="A19">
            <v>13</v>
          </cell>
          <cell r="M19">
            <v>999</v>
          </cell>
          <cell r="Q19">
            <v>999</v>
          </cell>
        </row>
        <row r="20">
          <cell r="A20">
            <v>14</v>
          </cell>
          <cell r="M20">
            <v>999</v>
          </cell>
          <cell r="Q20">
            <v>999</v>
          </cell>
        </row>
        <row r="21">
          <cell r="A21">
            <v>15</v>
          </cell>
          <cell r="M21">
            <v>999</v>
          </cell>
          <cell r="Q21">
            <v>999</v>
          </cell>
        </row>
        <row r="22">
          <cell r="A22">
            <v>16</v>
          </cell>
          <cell r="M22">
            <v>999</v>
          </cell>
          <cell r="Q22">
            <v>999</v>
          </cell>
        </row>
        <row r="23">
          <cell r="A23">
            <v>17</v>
          </cell>
          <cell r="M23">
            <v>999</v>
          </cell>
          <cell r="Q23">
            <v>999</v>
          </cell>
        </row>
        <row r="24">
          <cell r="A24">
            <v>18</v>
          </cell>
          <cell r="M24">
            <v>999</v>
          </cell>
          <cell r="Q24">
            <v>999</v>
          </cell>
        </row>
        <row r="25">
          <cell r="A25">
            <v>19</v>
          </cell>
          <cell r="M25">
            <v>999</v>
          </cell>
          <cell r="Q25">
            <v>999</v>
          </cell>
        </row>
        <row r="26">
          <cell r="A26">
            <v>20</v>
          </cell>
          <cell r="M26">
            <v>999</v>
          </cell>
          <cell r="Q26">
            <v>999</v>
          </cell>
        </row>
        <row r="27">
          <cell r="A27">
            <v>21</v>
          </cell>
          <cell r="M27">
            <v>999</v>
          </cell>
          <cell r="Q27">
            <v>999</v>
          </cell>
        </row>
        <row r="28">
          <cell r="A28">
            <v>22</v>
          </cell>
          <cell r="M28">
            <v>999</v>
          </cell>
          <cell r="Q28">
            <v>999</v>
          </cell>
        </row>
        <row r="29">
          <cell r="A29">
            <v>23</v>
          </cell>
          <cell r="M29">
            <v>999</v>
          </cell>
          <cell r="Q29">
            <v>999</v>
          </cell>
        </row>
        <row r="30">
          <cell r="A30">
            <v>24</v>
          </cell>
          <cell r="M30">
            <v>999</v>
          </cell>
          <cell r="Q30">
            <v>999</v>
          </cell>
        </row>
        <row r="31">
          <cell r="A31">
            <v>25</v>
          </cell>
          <cell r="M31">
            <v>999</v>
          </cell>
          <cell r="Q31">
            <v>999</v>
          </cell>
        </row>
        <row r="32">
          <cell r="A32">
            <v>26</v>
          </cell>
          <cell r="M32">
            <v>999</v>
          </cell>
          <cell r="Q32">
            <v>999</v>
          </cell>
        </row>
        <row r="33">
          <cell r="A33">
            <v>27</v>
          </cell>
          <cell r="M33">
            <v>999</v>
          </cell>
          <cell r="Q33">
            <v>999</v>
          </cell>
        </row>
        <row r="34">
          <cell r="A34">
            <v>28</v>
          </cell>
          <cell r="M34">
            <v>999</v>
          </cell>
          <cell r="Q34">
            <v>999</v>
          </cell>
        </row>
        <row r="35">
          <cell r="A35">
            <v>29</v>
          </cell>
          <cell r="M35">
            <v>999</v>
          </cell>
          <cell r="Q35">
            <v>999</v>
          </cell>
        </row>
        <row r="36">
          <cell r="A36">
            <v>30</v>
          </cell>
          <cell r="M36">
            <v>999</v>
          </cell>
          <cell r="Q36">
            <v>999</v>
          </cell>
        </row>
        <row r="37">
          <cell r="A37">
            <v>31</v>
          </cell>
          <cell r="M37">
            <v>999</v>
          </cell>
          <cell r="Q37">
            <v>999</v>
          </cell>
        </row>
        <row r="38">
          <cell r="A38">
            <v>32</v>
          </cell>
          <cell r="M38">
            <v>999</v>
          </cell>
          <cell r="Q38">
            <v>999</v>
          </cell>
        </row>
        <row r="39">
          <cell r="A39">
            <v>33</v>
          </cell>
          <cell r="M39">
            <v>999</v>
          </cell>
          <cell r="Q39">
            <v>999</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13"/>
      <sheetData sheetId="14"/>
      <sheetData sheetId="15"/>
      <sheetData sheetId="16">
        <row r="5">
          <cell r="R5">
            <v>2</v>
          </cell>
        </row>
        <row r="7">
          <cell r="A7">
            <v>1</v>
          </cell>
          <cell r="B7" t="str">
            <v>TRESTRAIL</v>
          </cell>
          <cell r="C7" t="str">
            <v>EMMA-ROSE</v>
          </cell>
          <cell r="M7">
            <v>1</v>
          </cell>
          <cell r="Q7">
            <v>999</v>
          </cell>
          <cell r="R7">
            <v>1</v>
          </cell>
        </row>
        <row r="8">
          <cell r="A8">
            <v>2</v>
          </cell>
          <cell r="B8" t="str">
            <v>TOM YEW</v>
          </cell>
          <cell r="C8" t="str">
            <v>JADE</v>
          </cell>
          <cell r="M8">
            <v>2</v>
          </cell>
          <cell r="Q8">
            <v>999</v>
          </cell>
          <cell r="R8">
            <v>2</v>
          </cell>
        </row>
        <row r="9">
          <cell r="A9">
            <v>3</v>
          </cell>
          <cell r="B9" t="str">
            <v xml:space="preserve">LEE ASSANG </v>
          </cell>
          <cell r="C9" t="str">
            <v>YIN</v>
          </cell>
          <cell r="M9">
            <v>999</v>
          </cell>
          <cell r="Q9">
            <v>999</v>
          </cell>
        </row>
        <row r="10">
          <cell r="A10">
            <v>4</v>
          </cell>
          <cell r="B10" t="str">
            <v>FITZWILLIAM</v>
          </cell>
          <cell r="C10" t="str">
            <v>SALINA</v>
          </cell>
          <cell r="M10">
            <v>999</v>
          </cell>
          <cell r="Q10">
            <v>999</v>
          </cell>
        </row>
        <row r="11">
          <cell r="A11">
            <v>5</v>
          </cell>
          <cell r="B11" t="str">
            <v>FITZWILLIAM</v>
          </cell>
          <cell r="C11" t="str">
            <v>SHUNNA</v>
          </cell>
          <cell r="M11">
            <v>999</v>
          </cell>
          <cell r="Q11">
            <v>999</v>
          </cell>
        </row>
        <row r="12">
          <cell r="A12">
            <v>6</v>
          </cell>
          <cell r="M12">
            <v>999</v>
          </cell>
          <cell r="Q12">
            <v>999</v>
          </cell>
        </row>
        <row r="13">
          <cell r="A13">
            <v>7</v>
          </cell>
          <cell r="M13">
            <v>999</v>
          </cell>
          <cell r="Q13">
            <v>999</v>
          </cell>
        </row>
        <row r="14">
          <cell r="A14">
            <v>8</v>
          </cell>
          <cell r="B14" t="str">
            <v>BYE</v>
          </cell>
          <cell r="M14">
            <v>999</v>
          </cell>
          <cell r="Q14">
            <v>999</v>
          </cell>
        </row>
        <row r="15">
          <cell r="A15">
            <v>9</v>
          </cell>
          <cell r="M15">
            <v>999</v>
          </cell>
          <cell r="Q15">
            <v>999</v>
          </cell>
        </row>
        <row r="16">
          <cell r="A16">
            <v>10</v>
          </cell>
          <cell r="M16">
            <v>999</v>
          </cell>
          <cell r="Q16">
            <v>999</v>
          </cell>
        </row>
        <row r="17">
          <cell r="A17">
            <v>11</v>
          </cell>
          <cell r="M17">
            <v>999</v>
          </cell>
          <cell r="Q17">
            <v>999</v>
          </cell>
        </row>
        <row r="18">
          <cell r="A18">
            <v>12</v>
          </cell>
          <cell r="M18">
            <v>999</v>
          </cell>
          <cell r="Q18">
            <v>999</v>
          </cell>
        </row>
        <row r="19">
          <cell r="A19">
            <v>13</v>
          </cell>
          <cell r="M19">
            <v>999</v>
          </cell>
          <cell r="Q19">
            <v>999</v>
          </cell>
        </row>
        <row r="20">
          <cell r="A20">
            <v>14</v>
          </cell>
          <cell r="M20">
            <v>999</v>
          </cell>
          <cell r="Q20">
            <v>999</v>
          </cell>
        </row>
        <row r="21">
          <cell r="A21">
            <v>15</v>
          </cell>
          <cell r="M21">
            <v>999</v>
          </cell>
          <cell r="Q21">
            <v>999</v>
          </cell>
        </row>
        <row r="22">
          <cell r="A22">
            <v>16</v>
          </cell>
          <cell r="M22">
            <v>999</v>
          </cell>
          <cell r="Q22">
            <v>999</v>
          </cell>
        </row>
        <row r="23">
          <cell r="A23">
            <v>17</v>
          </cell>
          <cell r="M23">
            <v>999</v>
          </cell>
          <cell r="Q23">
            <v>999</v>
          </cell>
        </row>
        <row r="24">
          <cell r="A24">
            <v>18</v>
          </cell>
          <cell r="M24">
            <v>999</v>
          </cell>
          <cell r="Q24">
            <v>999</v>
          </cell>
        </row>
        <row r="25">
          <cell r="A25">
            <v>19</v>
          </cell>
          <cell r="M25">
            <v>999</v>
          </cell>
          <cell r="Q25">
            <v>999</v>
          </cell>
        </row>
        <row r="26">
          <cell r="A26">
            <v>20</v>
          </cell>
          <cell r="M26">
            <v>999</v>
          </cell>
          <cell r="Q26">
            <v>999</v>
          </cell>
        </row>
        <row r="27">
          <cell r="A27">
            <v>21</v>
          </cell>
          <cell r="M27">
            <v>999</v>
          </cell>
          <cell r="Q27">
            <v>999</v>
          </cell>
        </row>
        <row r="28">
          <cell r="A28">
            <v>22</v>
          </cell>
          <cell r="M28">
            <v>999</v>
          </cell>
          <cell r="Q28">
            <v>999</v>
          </cell>
        </row>
        <row r="29">
          <cell r="A29">
            <v>23</v>
          </cell>
          <cell r="M29">
            <v>999</v>
          </cell>
          <cell r="Q29">
            <v>999</v>
          </cell>
        </row>
        <row r="30">
          <cell r="A30">
            <v>24</v>
          </cell>
          <cell r="M30">
            <v>999</v>
          </cell>
          <cell r="Q30">
            <v>999</v>
          </cell>
        </row>
        <row r="31">
          <cell r="A31">
            <v>25</v>
          </cell>
          <cell r="M31">
            <v>999</v>
          </cell>
          <cell r="Q31">
            <v>999</v>
          </cell>
        </row>
        <row r="32">
          <cell r="A32">
            <v>26</v>
          </cell>
          <cell r="M32">
            <v>999</v>
          </cell>
          <cell r="Q32">
            <v>999</v>
          </cell>
        </row>
        <row r="33">
          <cell r="A33">
            <v>27</v>
          </cell>
          <cell r="M33">
            <v>999</v>
          </cell>
          <cell r="Q33">
            <v>999</v>
          </cell>
        </row>
        <row r="34">
          <cell r="A34">
            <v>28</v>
          </cell>
          <cell r="M34">
            <v>999</v>
          </cell>
          <cell r="Q34">
            <v>999</v>
          </cell>
        </row>
        <row r="35">
          <cell r="A35">
            <v>29</v>
          </cell>
          <cell r="M35">
            <v>999</v>
          </cell>
          <cell r="Q35">
            <v>999</v>
          </cell>
        </row>
        <row r="36">
          <cell r="A36">
            <v>30</v>
          </cell>
          <cell r="M36">
            <v>999</v>
          </cell>
          <cell r="Q36">
            <v>999</v>
          </cell>
        </row>
        <row r="37">
          <cell r="A37">
            <v>31</v>
          </cell>
          <cell r="M37">
            <v>999</v>
          </cell>
          <cell r="Q37">
            <v>999</v>
          </cell>
        </row>
        <row r="38">
          <cell r="A38">
            <v>32</v>
          </cell>
          <cell r="M38">
            <v>999</v>
          </cell>
          <cell r="Q38">
            <v>999</v>
          </cell>
        </row>
        <row r="39">
          <cell r="A39">
            <v>33</v>
          </cell>
          <cell r="M39">
            <v>999</v>
          </cell>
          <cell r="Q39">
            <v>999</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5">
          <cell r="V5">
            <v>2</v>
          </cell>
        </row>
        <row r="7">
          <cell r="A7" t="str">
            <v>Line</v>
          </cell>
          <cell r="B7" t="str">
            <v>Family name</v>
          </cell>
          <cell r="C7" t="str">
            <v>First name</v>
          </cell>
          <cell r="D7" t="str">
            <v>Nat.</v>
          </cell>
          <cell r="E7" t="str">
            <v>ITF 18Rank</v>
          </cell>
          <cell r="F7" t="str">
            <v>Si MainDA, SE, 16E, Q, LL</v>
          </cell>
          <cell r="G7" t="str">
            <v>Family name</v>
          </cell>
          <cell r="H7" t="str">
            <v>First name</v>
          </cell>
          <cell r="I7" t="str">
            <v>Nat.</v>
          </cell>
          <cell r="L7" t="str">
            <v>StatusNo</v>
          </cell>
          <cell r="M7" t="str">
            <v>ITF 18Rank</v>
          </cell>
          <cell r="N7" t="str">
            <v>Si MainDA, SE, 16E, Q</v>
          </cell>
          <cell r="O7" t="str">
            <v>Seq123</v>
          </cell>
          <cell r="P7" t="str">
            <v>Seqabc</v>
          </cell>
          <cell r="Q7" t="str">
            <v>AccPri-ority</v>
          </cell>
          <cell r="R7" t="str">
            <v>CombRanking</v>
          </cell>
          <cell r="S7" t="str">
            <v>Acc.Tie-Break</v>
          </cell>
          <cell r="T7" t="str">
            <v>Do AccstatusDA,WCA</v>
          </cell>
          <cell r="U7" t="str">
            <v>DisplayRankITF18</v>
          </cell>
          <cell r="V7" t="str">
            <v>Seed Pos</v>
          </cell>
        </row>
        <row r="8">
          <cell r="A8">
            <v>1</v>
          </cell>
          <cell r="B8" t="str">
            <v>MOHAMMED</v>
          </cell>
          <cell r="C8" t="str">
            <v>NABEEL</v>
          </cell>
          <cell r="G8" t="str">
            <v>THOMAS</v>
          </cell>
          <cell r="H8" t="str">
            <v>RYAN</v>
          </cell>
          <cell r="L8">
            <v>0</v>
          </cell>
          <cell r="O8">
            <v>0</v>
          </cell>
          <cell r="P8">
            <v>0</v>
          </cell>
          <cell r="Q8">
            <v>0</v>
          </cell>
          <cell r="R8">
            <v>0</v>
          </cell>
          <cell r="U8">
            <v>0</v>
          </cell>
          <cell r="V8">
            <v>1</v>
          </cell>
        </row>
        <row r="9">
          <cell r="A9">
            <v>2</v>
          </cell>
          <cell r="B9" t="str">
            <v>JAMES</v>
          </cell>
          <cell r="C9" t="str">
            <v>KOBE</v>
          </cell>
          <cell r="G9" t="str">
            <v>ANDREWS</v>
          </cell>
          <cell r="H9" t="str">
            <v>CHE</v>
          </cell>
          <cell r="L9">
            <v>0</v>
          </cell>
          <cell r="O9">
            <v>0</v>
          </cell>
          <cell r="P9">
            <v>0</v>
          </cell>
          <cell r="Q9">
            <v>0</v>
          </cell>
          <cell r="R9">
            <v>0</v>
          </cell>
          <cell r="U9">
            <v>0</v>
          </cell>
          <cell r="V9">
            <v>2</v>
          </cell>
        </row>
        <row r="10">
          <cell r="A10">
            <v>3</v>
          </cell>
          <cell r="B10" t="str">
            <v>JEARY</v>
          </cell>
          <cell r="C10" t="str">
            <v>ETHAN</v>
          </cell>
          <cell r="G10" t="str">
            <v>WEST</v>
          </cell>
          <cell r="H10" t="str">
            <v>SAMUEL</v>
          </cell>
          <cell r="L10">
            <v>0</v>
          </cell>
          <cell r="O10">
            <v>0</v>
          </cell>
          <cell r="P10">
            <v>0</v>
          </cell>
          <cell r="Q10">
            <v>0</v>
          </cell>
          <cell r="R10">
            <v>0</v>
          </cell>
          <cell r="U10">
            <v>0</v>
          </cell>
        </row>
        <row r="11">
          <cell r="A11">
            <v>4</v>
          </cell>
          <cell r="B11" t="str">
            <v>RAMKISSOON</v>
          </cell>
          <cell r="C11" t="str">
            <v>ADAM</v>
          </cell>
          <cell r="G11" t="str">
            <v>CARTER</v>
          </cell>
          <cell r="H11" t="str">
            <v>AIDAN</v>
          </cell>
          <cell r="L11">
            <v>0</v>
          </cell>
          <cell r="O11">
            <v>0</v>
          </cell>
          <cell r="P11">
            <v>0</v>
          </cell>
          <cell r="Q11">
            <v>0</v>
          </cell>
          <cell r="R11">
            <v>0</v>
          </cell>
          <cell r="U11">
            <v>0</v>
          </cell>
        </row>
        <row r="12">
          <cell r="A12">
            <v>5</v>
          </cell>
          <cell r="B12" t="str">
            <v>ANGUS</v>
          </cell>
          <cell r="C12" t="str">
            <v>DANIEL</v>
          </cell>
          <cell r="G12" t="str">
            <v>WILKINSON</v>
          </cell>
          <cell r="H12" t="str">
            <v>RAHSAAN</v>
          </cell>
          <cell r="L12">
            <v>0</v>
          </cell>
          <cell r="O12">
            <v>0</v>
          </cell>
          <cell r="P12">
            <v>0</v>
          </cell>
          <cell r="Q12">
            <v>0</v>
          </cell>
          <cell r="R12">
            <v>0</v>
          </cell>
          <cell r="U12">
            <v>0</v>
          </cell>
        </row>
        <row r="13">
          <cell r="A13">
            <v>6</v>
          </cell>
          <cell r="B13" t="str">
            <v>ESCALANTE</v>
          </cell>
          <cell r="C13" t="str">
            <v>ADAM</v>
          </cell>
          <cell r="G13" t="str">
            <v>CHAN</v>
          </cell>
          <cell r="H13" t="str">
            <v>AARON</v>
          </cell>
          <cell r="L13">
            <v>0</v>
          </cell>
          <cell r="O13">
            <v>0</v>
          </cell>
          <cell r="P13">
            <v>0</v>
          </cell>
          <cell r="Q13">
            <v>0</v>
          </cell>
          <cell r="R13">
            <v>0</v>
          </cell>
          <cell r="U13">
            <v>0</v>
          </cell>
        </row>
        <row r="14">
          <cell r="A14">
            <v>7</v>
          </cell>
          <cell r="B14" t="str">
            <v>MUKERJI</v>
          </cell>
          <cell r="C14" t="str">
            <v>JORDAN</v>
          </cell>
          <cell r="G14" t="str">
            <v>NWOKOLO</v>
          </cell>
          <cell r="H14" t="str">
            <v>EBOLUM</v>
          </cell>
          <cell r="L14">
            <v>0</v>
          </cell>
          <cell r="O14">
            <v>0</v>
          </cell>
          <cell r="P14">
            <v>0</v>
          </cell>
          <cell r="Q14">
            <v>0</v>
          </cell>
          <cell r="R14">
            <v>0</v>
          </cell>
          <cell r="U14">
            <v>0</v>
          </cell>
        </row>
        <row r="15">
          <cell r="A15">
            <v>8</v>
          </cell>
          <cell r="B15" t="str">
            <v>ALEXIS</v>
          </cell>
          <cell r="C15" t="str">
            <v>JEYDON</v>
          </cell>
          <cell r="G15" t="str">
            <v>LEE YOUNG</v>
          </cell>
          <cell r="H15" t="str">
            <v>KYLE</v>
          </cell>
          <cell r="L15">
            <v>0</v>
          </cell>
          <cell r="O15">
            <v>0</v>
          </cell>
          <cell r="P15">
            <v>0</v>
          </cell>
          <cell r="Q15">
            <v>0</v>
          </cell>
          <cell r="R15">
            <v>0</v>
          </cell>
          <cell r="U15">
            <v>0</v>
          </cell>
        </row>
        <row r="16">
          <cell r="A16">
            <v>9</v>
          </cell>
          <cell r="L16">
            <v>0</v>
          </cell>
          <cell r="O16">
            <v>0</v>
          </cell>
          <cell r="P16">
            <v>0</v>
          </cell>
          <cell r="Q16">
            <v>0</v>
          </cell>
          <cell r="R16">
            <v>0</v>
          </cell>
          <cell r="U16">
            <v>0</v>
          </cell>
        </row>
        <row r="17">
          <cell r="A17">
            <v>10</v>
          </cell>
          <cell r="L17">
            <v>0</v>
          </cell>
          <cell r="O17">
            <v>0</v>
          </cell>
          <cell r="P17">
            <v>0</v>
          </cell>
          <cell r="Q17">
            <v>0</v>
          </cell>
          <cell r="R17">
            <v>0</v>
          </cell>
          <cell r="U17">
            <v>0</v>
          </cell>
        </row>
        <row r="18">
          <cell r="A18">
            <v>11</v>
          </cell>
          <cell r="L18">
            <v>0</v>
          </cell>
          <cell r="O18">
            <v>0</v>
          </cell>
          <cell r="P18">
            <v>0</v>
          </cell>
          <cell r="Q18">
            <v>0</v>
          </cell>
          <cell r="R18">
            <v>0</v>
          </cell>
          <cell r="U18">
            <v>0</v>
          </cell>
        </row>
        <row r="19">
          <cell r="A19">
            <v>12</v>
          </cell>
          <cell r="L19">
            <v>0</v>
          </cell>
          <cell r="O19">
            <v>0</v>
          </cell>
          <cell r="P19">
            <v>0</v>
          </cell>
          <cell r="Q19">
            <v>0</v>
          </cell>
          <cell r="R19">
            <v>0</v>
          </cell>
          <cell r="U19">
            <v>0</v>
          </cell>
        </row>
        <row r="20">
          <cell r="A20">
            <v>13</v>
          </cell>
          <cell r="L20">
            <v>0</v>
          </cell>
          <cell r="O20">
            <v>0</v>
          </cell>
          <cell r="P20">
            <v>0</v>
          </cell>
          <cell r="Q20">
            <v>0</v>
          </cell>
          <cell r="R20">
            <v>0</v>
          </cell>
          <cell r="U20">
            <v>0</v>
          </cell>
        </row>
        <row r="21">
          <cell r="A21">
            <v>14</v>
          </cell>
          <cell r="L21">
            <v>0</v>
          </cell>
          <cell r="O21">
            <v>0</v>
          </cell>
          <cell r="P21">
            <v>0</v>
          </cell>
          <cell r="Q21">
            <v>0</v>
          </cell>
          <cell r="R21">
            <v>0</v>
          </cell>
          <cell r="U21">
            <v>0</v>
          </cell>
        </row>
        <row r="22">
          <cell r="A22">
            <v>15</v>
          </cell>
          <cell r="L22">
            <v>0</v>
          </cell>
          <cell r="O22">
            <v>0</v>
          </cell>
          <cell r="P22">
            <v>0</v>
          </cell>
          <cell r="Q22">
            <v>0</v>
          </cell>
          <cell r="R22">
            <v>0</v>
          </cell>
          <cell r="U22">
            <v>0</v>
          </cell>
        </row>
        <row r="23">
          <cell r="A23">
            <v>16</v>
          </cell>
          <cell r="L23">
            <v>0</v>
          </cell>
          <cell r="O23">
            <v>0</v>
          </cell>
          <cell r="P23">
            <v>0</v>
          </cell>
          <cell r="Q23">
            <v>0</v>
          </cell>
          <cell r="R23">
            <v>0</v>
          </cell>
          <cell r="U23">
            <v>0</v>
          </cell>
        </row>
      </sheetData>
      <sheetData sheetId="31"/>
      <sheetData sheetId="32"/>
      <sheetData sheetId="33">
        <row r="5">
          <cell r="V5">
            <v>2</v>
          </cell>
        </row>
        <row r="7">
          <cell r="A7" t="str">
            <v>Line</v>
          </cell>
          <cell r="B7" t="str">
            <v>Family name</v>
          </cell>
          <cell r="C7" t="str">
            <v>First name</v>
          </cell>
          <cell r="D7" t="str">
            <v>Nat.</v>
          </cell>
          <cell r="E7" t="str">
            <v>ITF 18Rank</v>
          </cell>
          <cell r="F7" t="str">
            <v>Si MainDA, SE, 16E, Q, LL</v>
          </cell>
          <cell r="G7" t="str">
            <v>Family name</v>
          </cell>
          <cell r="H7" t="str">
            <v>First name</v>
          </cell>
          <cell r="I7" t="str">
            <v>Nat.</v>
          </cell>
          <cell r="L7" t="str">
            <v>StatusNo</v>
          </cell>
          <cell r="M7" t="str">
            <v>ITF 18Rank</v>
          </cell>
          <cell r="N7" t="str">
            <v>Si MainDA, SE, 16E, Q, LL</v>
          </cell>
          <cell r="O7" t="str">
            <v>Seq123</v>
          </cell>
          <cell r="P7" t="str">
            <v>Seqabc</v>
          </cell>
          <cell r="Q7" t="str">
            <v>AccPri-ority</v>
          </cell>
          <cell r="R7" t="str">
            <v>CombRanking</v>
          </cell>
          <cell r="S7" t="str">
            <v>Acc.Tie-Break</v>
          </cell>
          <cell r="T7" t="str">
            <v>Do AccstatusDA,WCA</v>
          </cell>
          <cell r="U7" t="str">
            <v>DisplayRankITF18</v>
          </cell>
          <cell r="V7" t="str">
            <v>Seed Pos</v>
          </cell>
        </row>
        <row r="8">
          <cell r="A8">
            <v>1</v>
          </cell>
          <cell r="B8" t="str">
            <v>TRESTRAIL</v>
          </cell>
          <cell r="C8" t="str">
            <v>EMMA-ROSE</v>
          </cell>
          <cell r="G8" t="str">
            <v>DAVIS</v>
          </cell>
          <cell r="H8" t="str">
            <v>EMMA</v>
          </cell>
          <cell r="L8">
            <v>0</v>
          </cell>
          <cell r="O8">
            <v>0</v>
          </cell>
          <cell r="P8">
            <v>0</v>
          </cell>
          <cell r="Q8">
            <v>0</v>
          </cell>
          <cell r="R8">
            <v>0</v>
          </cell>
          <cell r="U8">
            <v>0</v>
          </cell>
          <cell r="V8">
            <v>1</v>
          </cell>
        </row>
        <row r="9">
          <cell r="A9">
            <v>2</v>
          </cell>
          <cell r="B9" t="str">
            <v>TOM YEW</v>
          </cell>
          <cell r="C9" t="str">
            <v>JADE</v>
          </cell>
          <cell r="G9" t="str">
            <v>LEE ASSANG</v>
          </cell>
          <cell r="H9" t="str">
            <v>YIN</v>
          </cell>
          <cell r="L9">
            <v>0</v>
          </cell>
          <cell r="O9">
            <v>0</v>
          </cell>
          <cell r="P9">
            <v>0</v>
          </cell>
          <cell r="Q9">
            <v>0</v>
          </cell>
          <cell r="R9">
            <v>0</v>
          </cell>
          <cell r="U9">
            <v>0</v>
          </cell>
          <cell r="V9">
            <v>2</v>
          </cell>
        </row>
        <row r="10">
          <cell r="A10">
            <v>3</v>
          </cell>
          <cell r="B10" t="str">
            <v>SABGA</v>
          </cell>
          <cell r="C10" t="str">
            <v>KIMBERLY</v>
          </cell>
          <cell r="G10" t="str">
            <v>SIRJU</v>
          </cell>
          <cell r="H10" t="str">
            <v>STEPHANIE</v>
          </cell>
          <cell r="L10">
            <v>0</v>
          </cell>
          <cell r="O10">
            <v>0</v>
          </cell>
          <cell r="P10">
            <v>0</v>
          </cell>
          <cell r="Q10">
            <v>0</v>
          </cell>
          <cell r="R10">
            <v>0</v>
          </cell>
          <cell r="U10">
            <v>0</v>
          </cell>
        </row>
        <row r="11">
          <cell r="A11">
            <v>4</v>
          </cell>
          <cell r="B11" t="str">
            <v>SABGA</v>
          </cell>
          <cell r="C11" t="str">
            <v>VIVIAN</v>
          </cell>
          <cell r="G11" t="str">
            <v>WHITTIER</v>
          </cell>
          <cell r="H11" t="str">
            <v>AURA</v>
          </cell>
          <cell r="L11">
            <v>0</v>
          </cell>
          <cell r="O11">
            <v>0</v>
          </cell>
          <cell r="P11">
            <v>0</v>
          </cell>
          <cell r="Q11">
            <v>0</v>
          </cell>
          <cell r="R11">
            <v>0</v>
          </cell>
          <cell r="U11">
            <v>0</v>
          </cell>
        </row>
        <row r="12">
          <cell r="A12">
            <v>5</v>
          </cell>
          <cell r="B12" t="str">
            <v>LANSER</v>
          </cell>
          <cell r="C12" t="str">
            <v>LILY</v>
          </cell>
          <cell r="G12" t="str">
            <v>JONES</v>
          </cell>
          <cell r="H12" t="str">
            <v>ABIGAIL</v>
          </cell>
          <cell r="L12">
            <v>0</v>
          </cell>
          <cell r="O12">
            <v>0</v>
          </cell>
          <cell r="P12">
            <v>0</v>
          </cell>
          <cell r="Q12">
            <v>0</v>
          </cell>
          <cell r="R12">
            <v>0</v>
          </cell>
          <cell r="U12">
            <v>0</v>
          </cell>
        </row>
        <row r="13">
          <cell r="A13">
            <v>6</v>
          </cell>
          <cell r="B13" t="str">
            <v>DANIEL-JOSEPH</v>
          </cell>
          <cell r="C13" t="str">
            <v>AERYN</v>
          </cell>
          <cell r="G13" t="str">
            <v>STEELE</v>
          </cell>
          <cell r="H13" t="str">
            <v>CELESTE</v>
          </cell>
          <cell r="L13">
            <v>0</v>
          </cell>
          <cell r="O13">
            <v>0</v>
          </cell>
          <cell r="P13">
            <v>0</v>
          </cell>
          <cell r="Q13">
            <v>0</v>
          </cell>
          <cell r="R13">
            <v>0</v>
          </cell>
          <cell r="U13">
            <v>0</v>
          </cell>
        </row>
        <row r="14">
          <cell r="A14">
            <v>7</v>
          </cell>
          <cell r="B14" t="str">
            <v>KING</v>
          </cell>
          <cell r="C14" t="str">
            <v>ANYA</v>
          </cell>
          <cell r="G14" t="str">
            <v>NWOKOLO</v>
          </cell>
          <cell r="H14" t="str">
            <v>OSENYONYE</v>
          </cell>
          <cell r="L14">
            <v>0</v>
          </cell>
          <cell r="O14">
            <v>0</v>
          </cell>
          <cell r="P14">
            <v>0</v>
          </cell>
          <cell r="Q14">
            <v>0</v>
          </cell>
          <cell r="R14">
            <v>0</v>
          </cell>
          <cell r="U14">
            <v>0</v>
          </cell>
        </row>
        <row r="15">
          <cell r="A15">
            <v>8</v>
          </cell>
          <cell r="B15" t="str">
            <v>BYE</v>
          </cell>
          <cell r="G15" t="str">
            <v>BYE</v>
          </cell>
          <cell r="L15">
            <v>0</v>
          </cell>
          <cell r="O15">
            <v>0</v>
          </cell>
          <cell r="P15">
            <v>0</v>
          </cell>
          <cell r="Q15">
            <v>0</v>
          </cell>
          <cell r="R15">
            <v>0</v>
          </cell>
          <cell r="U15">
            <v>0</v>
          </cell>
        </row>
        <row r="16">
          <cell r="A16">
            <v>9</v>
          </cell>
          <cell r="L16">
            <v>0</v>
          </cell>
          <cell r="O16">
            <v>0</v>
          </cell>
          <cell r="P16">
            <v>0</v>
          </cell>
          <cell r="Q16">
            <v>0</v>
          </cell>
          <cell r="R16">
            <v>0</v>
          </cell>
          <cell r="U16">
            <v>0</v>
          </cell>
        </row>
        <row r="17">
          <cell r="A17">
            <v>10</v>
          </cell>
          <cell r="L17">
            <v>0</v>
          </cell>
          <cell r="O17">
            <v>0</v>
          </cell>
          <cell r="P17">
            <v>0</v>
          </cell>
          <cell r="Q17">
            <v>0</v>
          </cell>
          <cell r="R17">
            <v>0</v>
          </cell>
          <cell r="U17">
            <v>0</v>
          </cell>
        </row>
        <row r="18">
          <cell r="A18">
            <v>11</v>
          </cell>
          <cell r="L18">
            <v>0</v>
          </cell>
          <cell r="O18">
            <v>0</v>
          </cell>
          <cell r="P18">
            <v>0</v>
          </cell>
          <cell r="Q18">
            <v>0</v>
          </cell>
          <cell r="R18">
            <v>0</v>
          </cell>
          <cell r="U18">
            <v>0</v>
          </cell>
        </row>
        <row r="19">
          <cell r="A19">
            <v>12</v>
          </cell>
          <cell r="L19">
            <v>0</v>
          </cell>
          <cell r="O19">
            <v>0</v>
          </cell>
          <cell r="P19">
            <v>0</v>
          </cell>
          <cell r="Q19">
            <v>0</v>
          </cell>
          <cell r="R19">
            <v>0</v>
          </cell>
          <cell r="U19">
            <v>0</v>
          </cell>
        </row>
        <row r="20">
          <cell r="A20">
            <v>13</v>
          </cell>
          <cell r="L20">
            <v>0</v>
          </cell>
          <cell r="O20">
            <v>0</v>
          </cell>
          <cell r="P20">
            <v>0</v>
          </cell>
          <cell r="Q20">
            <v>0</v>
          </cell>
          <cell r="R20">
            <v>0</v>
          </cell>
          <cell r="U20">
            <v>0</v>
          </cell>
        </row>
        <row r="21">
          <cell r="A21">
            <v>14</v>
          </cell>
          <cell r="L21">
            <v>0</v>
          </cell>
          <cell r="O21">
            <v>0</v>
          </cell>
          <cell r="P21">
            <v>0</v>
          </cell>
          <cell r="Q21">
            <v>0</v>
          </cell>
          <cell r="R21">
            <v>0</v>
          </cell>
          <cell r="U21">
            <v>0</v>
          </cell>
        </row>
        <row r="22">
          <cell r="A22">
            <v>15</v>
          </cell>
          <cell r="L22">
            <v>0</v>
          </cell>
          <cell r="O22">
            <v>0</v>
          </cell>
          <cell r="P22">
            <v>0</v>
          </cell>
          <cell r="Q22">
            <v>0</v>
          </cell>
          <cell r="R22">
            <v>0</v>
          </cell>
          <cell r="U22">
            <v>0</v>
          </cell>
        </row>
        <row r="23">
          <cell r="A23">
            <v>16</v>
          </cell>
          <cell r="L23">
            <v>0</v>
          </cell>
          <cell r="O23">
            <v>0</v>
          </cell>
          <cell r="P23">
            <v>0</v>
          </cell>
          <cell r="Q23">
            <v>0</v>
          </cell>
          <cell r="R23">
            <v>0</v>
          </cell>
          <cell r="U23">
            <v>0</v>
          </cell>
        </row>
      </sheetData>
      <sheetData sheetId="34"/>
      <sheetData sheetId="35">
        <row r="7">
          <cell r="N7" t="str">
            <v>AALISHA ALEXIS ()</v>
          </cell>
        </row>
      </sheetData>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sheetName val="Week SetUp"/>
      <sheetName val="SetUp Officials"/>
      <sheetName val="CHECKLIST"/>
      <sheetName val="Cover page"/>
      <sheetName val="Referee's Report"/>
      <sheetName val="Plr Notice"/>
      <sheetName val="Boys Plr List"/>
      <sheetName val="Girls Plr List"/>
      <sheetName val="Boys'14 RR G1 - G8"/>
      <sheetName val="Girls'14 RR G1 - G8"/>
      <sheetName val="Boys Si Main Draw Sign-in sheet"/>
      <sheetName val="Boys Si Main Draw Prep"/>
      <sheetName val="Boys 14 Nov Si Main "/>
      <sheetName val="Boys Si Main 24&amp;32"/>
      <sheetName val="Girl Si Main Draw Sign-in sh"/>
      <sheetName val="Girls Si Main Draw Prep"/>
      <sheetName val="Girls 14 Nov Si Main "/>
      <sheetName val="Girls Si Main 24&amp;32"/>
      <sheetName val="Boys Si Consol Sign-in sheet"/>
      <sheetName val="Boys 10 Si Con Prep"/>
      <sheetName val="Boys 14 Si Consol "/>
      <sheetName val="Boys Si Consol "/>
      <sheetName val="Boys Si Consol 32"/>
      <sheetName val="Girls Si Consol Sign-in sh"/>
      <sheetName val="Girls 10 Si Consol Prep"/>
      <sheetName val="Girls 14 Si Consol"/>
      <sheetName val="Girls Si Consol 24"/>
      <sheetName val="Girls Si Consol 32"/>
      <sheetName val="Boys 10 Do Sign-in sheet"/>
      <sheetName val="Boys Do Main Draw Prep"/>
      <sheetName val="Boys 14 Do Main "/>
      <sheetName val="Girls 10 Do Sign-in sheet"/>
      <sheetName val="Girls Do Main Draw Prep"/>
      <sheetName val="Girls 10 Do Main "/>
      <sheetName val="Plr List for OofP"/>
      <sheetName val="OofP 4 cts"/>
      <sheetName val="OofP 8 cts"/>
      <sheetName val="Practice Cts"/>
      <sheetName val="Offence Report"/>
      <sheetName val="Penalty card"/>
      <sheetName val="Medical Cert"/>
      <sheetName val="Unusual Ruling"/>
      <sheetName val="Country Codes"/>
      <sheetName val="Draw Help Sheet"/>
    </sheetNames>
    <sheetDataSet>
      <sheetData sheetId="0"/>
      <sheetData sheetId="1">
        <row r="10">
          <cell r="A10" t="str">
            <v>26th - 30th May 2016</v>
          </cell>
          <cell r="E10" t="str">
            <v>Lamech Kevin Clarke</v>
          </cell>
        </row>
      </sheetData>
      <sheetData sheetId="2">
        <row r="21">
          <cell r="P21" t="str">
            <v>Umpire</v>
          </cell>
        </row>
        <row r="22">
          <cell r="P22" t="str">
            <v/>
          </cell>
        </row>
        <row r="23">
          <cell r="P23" t="str">
            <v/>
          </cell>
        </row>
        <row r="24">
          <cell r="P24" t="str">
            <v/>
          </cell>
        </row>
        <row r="25">
          <cell r="P25" t="str">
            <v/>
          </cell>
        </row>
        <row r="26">
          <cell r="P26" t="str">
            <v/>
          </cell>
        </row>
        <row r="27">
          <cell r="P27" t="str">
            <v/>
          </cell>
        </row>
        <row r="28">
          <cell r="P28" t="str">
            <v/>
          </cell>
        </row>
        <row r="29">
          <cell r="P29" t="str">
            <v/>
          </cell>
        </row>
        <row r="30">
          <cell r="P30" t="str">
            <v>None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5">
          <cell r="V5">
            <v>0</v>
          </cell>
        </row>
        <row r="7">
          <cell r="A7" t="str">
            <v>Line</v>
          </cell>
          <cell r="B7" t="str">
            <v>Family name</v>
          </cell>
          <cell r="C7" t="str">
            <v>First name</v>
          </cell>
          <cell r="D7" t="str">
            <v>Nat.</v>
          </cell>
          <cell r="E7" t="str">
            <v>ITF 18Rank</v>
          </cell>
          <cell r="F7" t="str">
            <v>Si MainDA, SE, 16E, Q, LL</v>
          </cell>
          <cell r="G7" t="str">
            <v>Family name</v>
          </cell>
          <cell r="H7" t="str">
            <v>First name</v>
          </cell>
          <cell r="I7" t="str">
            <v>Nat.</v>
          </cell>
          <cell r="L7" t="str">
            <v>StatusNo</v>
          </cell>
          <cell r="M7" t="str">
            <v>ITF 18Rank</v>
          </cell>
          <cell r="N7" t="str">
            <v>Si MainDA, SE, 16E, Q</v>
          </cell>
          <cell r="O7" t="str">
            <v>Seq123</v>
          </cell>
          <cell r="P7" t="str">
            <v>Seqabc</v>
          </cell>
          <cell r="Q7" t="str">
            <v>AccPri-ority</v>
          </cell>
          <cell r="R7" t="str">
            <v>CombRanking</v>
          </cell>
          <cell r="S7" t="str">
            <v>Acc.Tie-Break</v>
          </cell>
          <cell r="T7" t="str">
            <v>Do AccstatusDA,WCA</v>
          </cell>
          <cell r="U7" t="str">
            <v>DisplayRankITF18</v>
          </cell>
          <cell r="V7" t="str">
            <v>Seed Pos</v>
          </cell>
        </row>
        <row r="8">
          <cell r="A8">
            <v>1</v>
          </cell>
          <cell r="B8" t="str">
            <v>SHEPPARD</v>
          </cell>
          <cell r="C8" t="str">
            <v>LIAM</v>
          </cell>
          <cell r="G8" t="str">
            <v>LESLIE</v>
          </cell>
          <cell r="H8" t="str">
            <v>ALIJAH</v>
          </cell>
          <cell r="L8">
            <v>0</v>
          </cell>
          <cell r="O8">
            <v>0</v>
          </cell>
          <cell r="P8">
            <v>0</v>
          </cell>
          <cell r="Q8">
            <v>0</v>
          </cell>
          <cell r="R8">
            <v>0</v>
          </cell>
          <cell r="U8">
            <v>0</v>
          </cell>
        </row>
        <row r="9">
          <cell r="A9">
            <v>2</v>
          </cell>
          <cell r="B9" t="str">
            <v>DURAND</v>
          </cell>
          <cell r="C9" t="str">
            <v>ALEX-JADEN</v>
          </cell>
          <cell r="G9" t="str">
            <v>HINKSON</v>
          </cell>
          <cell r="H9" t="str">
            <v>LEVI</v>
          </cell>
          <cell r="L9">
            <v>0</v>
          </cell>
          <cell r="O9">
            <v>0</v>
          </cell>
          <cell r="P9">
            <v>0</v>
          </cell>
          <cell r="Q9">
            <v>0</v>
          </cell>
          <cell r="R9">
            <v>0</v>
          </cell>
          <cell r="U9">
            <v>0</v>
          </cell>
        </row>
        <row r="10">
          <cell r="A10">
            <v>3</v>
          </cell>
          <cell r="B10" t="str">
            <v>CORDOVA</v>
          </cell>
          <cell r="C10" t="str">
            <v>JAVIER</v>
          </cell>
          <cell r="G10" t="str">
            <v>BALDA</v>
          </cell>
          <cell r="H10" t="str">
            <v>MATIAS</v>
          </cell>
          <cell r="L10">
            <v>0</v>
          </cell>
          <cell r="O10">
            <v>0</v>
          </cell>
          <cell r="P10">
            <v>0</v>
          </cell>
          <cell r="Q10">
            <v>0</v>
          </cell>
          <cell r="R10">
            <v>0</v>
          </cell>
          <cell r="U10">
            <v>0</v>
          </cell>
        </row>
        <row r="11">
          <cell r="A11">
            <v>4</v>
          </cell>
          <cell r="B11" t="str">
            <v>ALI</v>
          </cell>
          <cell r="C11" t="str">
            <v>ELIS</v>
          </cell>
          <cell r="G11" t="str">
            <v>MC KENZIE</v>
          </cell>
          <cell r="H11" t="str">
            <v>PIERCE</v>
          </cell>
          <cell r="L11">
            <v>0</v>
          </cell>
          <cell r="O11">
            <v>0</v>
          </cell>
          <cell r="P11">
            <v>0</v>
          </cell>
          <cell r="Q11">
            <v>0</v>
          </cell>
          <cell r="R11">
            <v>0</v>
          </cell>
          <cell r="U11">
            <v>0</v>
          </cell>
        </row>
        <row r="12">
          <cell r="A12">
            <v>5</v>
          </cell>
          <cell r="B12" t="str">
            <v>GEORGE</v>
          </cell>
          <cell r="C12" t="str">
            <v>ENOCH</v>
          </cell>
          <cell r="G12" t="str">
            <v>LESSEY</v>
          </cell>
          <cell r="H12" t="str">
            <v>MARK</v>
          </cell>
          <cell r="L12">
            <v>0</v>
          </cell>
          <cell r="O12">
            <v>0</v>
          </cell>
          <cell r="P12">
            <v>0</v>
          </cell>
          <cell r="Q12">
            <v>0</v>
          </cell>
          <cell r="R12">
            <v>0</v>
          </cell>
          <cell r="U12">
            <v>0</v>
          </cell>
        </row>
        <row r="13">
          <cell r="A13">
            <v>6</v>
          </cell>
          <cell r="L13">
            <v>0</v>
          </cell>
          <cell r="O13">
            <v>0</v>
          </cell>
          <cell r="P13">
            <v>0</v>
          </cell>
          <cell r="Q13">
            <v>0</v>
          </cell>
          <cell r="R13">
            <v>0</v>
          </cell>
          <cell r="U13">
            <v>0</v>
          </cell>
        </row>
        <row r="14">
          <cell r="A14">
            <v>7</v>
          </cell>
          <cell r="L14">
            <v>0</v>
          </cell>
          <cell r="O14">
            <v>0</v>
          </cell>
          <cell r="P14">
            <v>0</v>
          </cell>
          <cell r="Q14">
            <v>0</v>
          </cell>
          <cell r="R14">
            <v>0</v>
          </cell>
          <cell r="U14">
            <v>0</v>
          </cell>
        </row>
        <row r="15">
          <cell r="A15">
            <v>8</v>
          </cell>
          <cell r="B15" t="str">
            <v>BYE</v>
          </cell>
          <cell r="G15" t="str">
            <v>BYE</v>
          </cell>
          <cell r="L15">
            <v>0</v>
          </cell>
          <cell r="O15">
            <v>0</v>
          </cell>
          <cell r="P15">
            <v>0</v>
          </cell>
          <cell r="Q15">
            <v>0</v>
          </cell>
          <cell r="R15">
            <v>0</v>
          </cell>
          <cell r="U15">
            <v>0</v>
          </cell>
        </row>
        <row r="16">
          <cell r="A16">
            <v>9</v>
          </cell>
          <cell r="L16">
            <v>0</v>
          </cell>
          <cell r="O16">
            <v>0</v>
          </cell>
          <cell r="P16">
            <v>0</v>
          </cell>
          <cell r="Q16">
            <v>0</v>
          </cell>
          <cell r="R16">
            <v>0</v>
          </cell>
          <cell r="U16">
            <v>0</v>
          </cell>
        </row>
        <row r="17">
          <cell r="A17">
            <v>10</v>
          </cell>
          <cell r="L17">
            <v>0</v>
          </cell>
          <cell r="O17">
            <v>0</v>
          </cell>
          <cell r="P17">
            <v>0</v>
          </cell>
          <cell r="Q17">
            <v>0</v>
          </cell>
          <cell r="R17">
            <v>0</v>
          </cell>
          <cell r="U17">
            <v>0</v>
          </cell>
        </row>
        <row r="18">
          <cell r="A18">
            <v>11</v>
          </cell>
          <cell r="L18">
            <v>0</v>
          </cell>
          <cell r="O18">
            <v>0</v>
          </cell>
          <cell r="P18">
            <v>0</v>
          </cell>
          <cell r="Q18">
            <v>0</v>
          </cell>
          <cell r="R18">
            <v>0</v>
          </cell>
          <cell r="U18">
            <v>0</v>
          </cell>
        </row>
        <row r="19">
          <cell r="A19">
            <v>12</v>
          </cell>
          <cell r="L19">
            <v>0</v>
          </cell>
          <cell r="O19">
            <v>0</v>
          </cell>
          <cell r="P19">
            <v>0</v>
          </cell>
          <cell r="Q19">
            <v>0</v>
          </cell>
          <cell r="R19">
            <v>0</v>
          </cell>
          <cell r="U19">
            <v>0</v>
          </cell>
        </row>
        <row r="20">
          <cell r="A20">
            <v>13</v>
          </cell>
          <cell r="L20">
            <v>0</v>
          </cell>
          <cell r="O20">
            <v>0</v>
          </cell>
          <cell r="P20">
            <v>0</v>
          </cell>
          <cell r="Q20">
            <v>0</v>
          </cell>
          <cell r="R20">
            <v>0</v>
          </cell>
          <cell r="U20">
            <v>0</v>
          </cell>
        </row>
        <row r="21">
          <cell r="A21">
            <v>14</v>
          </cell>
          <cell r="L21">
            <v>0</v>
          </cell>
          <cell r="O21">
            <v>0</v>
          </cell>
          <cell r="P21">
            <v>0</v>
          </cell>
          <cell r="Q21">
            <v>0</v>
          </cell>
          <cell r="R21">
            <v>0</v>
          </cell>
          <cell r="U21">
            <v>0</v>
          </cell>
        </row>
        <row r="22">
          <cell r="A22">
            <v>15</v>
          </cell>
          <cell r="L22">
            <v>0</v>
          </cell>
          <cell r="O22">
            <v>0</v>
          </cell>
          <cell r="P22">
            <v>0</v>
          </cell>
          <cell r="Q22">
            <v>0</v>
          </cell>
          <cell r="R22">
            <v>0</v>
          </cell>
          <cell r="U22">
            <v>0</v>
          </cell>
        </row>
        <row r="23">
          <cell r="A23">
            <v>16</v>
          </cell>
          <cell r="L23">
            <v>0</v>
          </cell>
          <cell r="O23">
            <v>0</v>
          </cell>
          <cell r="P23">
            <v>0</v>
          </cell>
          <cell r="Q23">
            <v>0</v>
          </cell>
          <cell r="R23">
            <v>0</v>
          </cell>
          <cell r="U23">
            <v>0</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sheetName val="Week SetUp"/>
      <sheetName val="SetUp Officials"/>
      <sheetName val="CHECKLIST"/>
      <sheetName val="Cover page"/>
      <sheetName val="Referee's Report"/>
      <sheetName val="Plr Notice"/>
      <sheetName val="Boys Plr List"/>
      <sheetName val="Girls Plr List"/>
      <sheetName val="Boys' RR G1 - G8"/>
      <sheetName val="Girls' RR G1 - G8"/>
      <sheetName val="Boys Si Main Draw Sign-in sheet"/>
      <sheetName val="Boys Si Main Draw Prep"/>
      <sheetName val="Boys Si Main 16"/>
      <sheetName val="Boys Si Main 24&amp;32"/>
      <sheetName val="Boys Si Main 48&amp;64"/>
      <sheetName val="Boys Si Main 96&amp;128"/>
      <sheetName val="Girl Si Main Draw Sign-in sh"/>
      <sheetName val="Girls Si Main Draw Prep"/>
      <sheetName val="Girls Si Main 16"/>
      <sheetName val="Girls Si Main 24&amp;32"/>
      <sheetName val="Girls Si Main 48&amp;64"/>
      <sheetName val="Girls Si Main 96&amp;128"/>
      <sheetName val="Boys Si Qual Draw Sign-in sheet"/>
      <sheetName val="Boys Si Qual Draw Prep"/>
      <sheetName val="Boys Si Qual 16&gt;2"/>
      <sheetName val="Boys Si Qual 24&gt;2"/>
      <sheetName val="Boys Si Qual 32&gt;4"/>
      <sheetName val="Boys Si Qual 32&gt;8"/>
      <sheetName val="Boys Si Qual 48&gt;6"/>
      <sheetName val="Boys Si Qual 64&gt;8"/>
      <sheetName val="Boys Si Qual 96&amp;128&gt;8"/>
      <sheetName val="Girls Si Qual Draw Sign-in sh"/>
      <sheetName val="Girls Si Qual Draw Prep"/>
      <sheetName val="Girls Si Qual 16&gt;2"/>
      <sheetName val="Girls Si Qual 24&gt;2"/>
      <sheetName val="Girls Si Qual 32&gt;4"/>
      <sheetName val="Girls Si Qual 32&gt;8"/>
      <sheetName val="Girls Si Qual 48&gt;6"/>
      <sheetName val="Girls Si Qual 64&gt;8"/>
      <sheetName val="Girls Si Qual 96&amp;128&gt;8"/>
      <sheetName val="Boys Do Sign-in sheet"/>
      <sheetName val="Boys Do Main Draw Prep"/>
      <sheetName val="Boys Do Main 16"/>
      <sheetName val="Jun Mix Do Main 24&amp;32"/>
      <sheetName val="Boys Do Main 48&amp;64"/>
      <sheetName val="Girls Do Sign-in sheet"/>
      <sheetName val="Sen Mix Do Main Draw Prep"/>
      <sheetName val="Sen Mix Do Main 16"/>
      <sheetName val="Girls Do Main 24&amp;32"/>
      <sheetName val="Girls Do Main 48&amp;64"/>
      <sheetName val="Plr List for OofP"/>
      <sheetName val="OofP 4 cts"/>
      <sheetName val="OofP 8 cts"/>
      <sheetName val="OofP list"/>
      <sheetName val="Practice Cts"/>
      <sheetName val="Boys Si LL List"/>
      <sheetName val="Girls Si LL List"/>
      <sheetName val="Boys Si Alt List"/>
      <sheetName val="Girls Si Alt List"/>
      <sheetName val="Boys Do Alt List"/>
      <sheetName val="Girls Do Alt List"/>
      <sheetName val="Offence Report"/>
      <sheetName val="Penalty card"/>
      <sheetName val="Medical Cert"/>
      <sheetName val="Unusual Ruling"/>
      <sheetName val="Country Codes"/>
      <sheetName val="ScCard Set3&amp;Front"/>
      <sheetName val="ScCard Set 1&amp;2"/>
      <sheetName val="ScCard Code etc."/>
      <sheetName val="Draw Help Sheet"/>
      <sheetName val="Si Main 32 (Hand)"/>
      <sheetName val="Si Qual 32 (Hand)"/>
      <sheetName val="Do Main 16 (Hand)"/>
    </sheetNames>
    <sheetDataSet>
      <sheetData sheetId="0"/>
      <sheetData sheetId="1"/>
      <sheetData sheetId="2">
        <row r="21">
          <cell r="P21" t="str">
            <v>Umpire</v>
          </cell>
        </row>
        <row r="22">
          <cell r="P22" t="str">
            <v/>
          </cell>
        </row>
        <row r="23">
          <cell r="P23" t="str">
            <v/>
          </cell>
        </row>
        <row r="24">
          <cell r="P24" t="str">
            <v/>
          </cell>
        </row>
        <row r="25">
          <cell r="P25" t="str">
            <v/>
          </cell>
        </row>
        <row r="26">
          <cell r="P26" t="str">
            <v/>
          </cell>
        </row>
        <row r="27">
          <cell r="P27" t="str">
            <v/>
          </cell>
        </row>
        <row r="28">
          <cell r="P28" t="str">
            <v/>
          </cell>
        </row>
        <row r="29">
          <cell r="P29" t="str">
            <v/>
          </cell>
        </row>
        <row r="30">
          <cell r="P30" t="str">
            <v>None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5">
          <cell r="V5">
            <v>4</v>
          </cell>
        </row>
        <row r="7">
          <cell r="A7" t="str">
            <v>Line</v>
          </cell>
          <cell r="B7" t="str">
            <v>Family name</v>
          </cell>
          <cell r="C7" t="str">
            <v>First name</v>
          </cell>
          <cell r="D7" t="str">
            <v>Nat.</v>
          </cell>
          <cell r="E7" t="str">
            <v>ITF 18Rank</v>
          </cell>
          <cell r="F7" t="str">
            <v>Si MainDA, SE, 16E, Q, LL</v>
          </cell>
          <cell r="G7" t="str">
            <v>Family name</v>
          </cell>
          <cell r="H7" t="str">
            <v>First name</v>
          </cell>
          <cell r="I7" t="str">
            <v>Nat.</v>
          </cell>
          <cell r="L7" t="str">
            <v>StatusNo</v>
          </cell>
          <cell r="M7" t="str">
            <v>ITF 18Rank</v>
          </cell>
          <cell r="N7" t="str">
            <v>Si MainDA, SE, 16E, Q</v>
          </cell>
          <cell r="O7" t="str">
            <v>Seq123</v>
          </cell>
          <cell r="P7" t="str">
            <v>Seqabc</v>
          </cell>
          <cell r="Q7" t="str">
            <v>AccPri-ority</v>
          </cell>
          <cell r="R7" t="str">
            <v>CombRanking</v>
          </cell>
          <cell r="S7" t="str">
            <v>Acc.Tie-Break</v>
          </cell>
          <cell r="T7" t="str">
            <v>Do AccstatusDA,WCA</v>
          </cell>
          <cell r="U7" t="str">
            <v>DisplayRankITF18</v>
          </cell>
          <cell r="V7" t="str">
            <v>Seed Pos</v>
          </cell>
        </row>
        <row r="8">
          <cell r="A8">
            <v>1</v>
          </cell>
          <cell r="B8" t="str">
            <v>LESLIE</v>
          </cell>
          <cell r="C8" t="str">
            <v>ALIJAH</v>
          </cell>
          <cell r="G8" t="str">
            <v>FRANK</v>
          </cell>
          <cell r="H8" t="str">
            <v>KAELA</v>
          </cell>
          <cell r="L8">
            <v>0</v>
          </cell>
          <cell r="O8">
            <v>0</v>
          </cell>
          <cell r="P8">
            <v>0</v>
          </cell>
          <cell r="Q8">
            <v>0</v>
          </cell>
          <cell r="R8">
            <v>0</v>
          </cell>
          <cell r="U8">
            <v>0</v>
          </cell>
          <cell r="V8">
            <v>1</v>
          </cell>
        </row>
        <row r="9">
          <cell r="A9">
            <v>2</v>
          </cell>
          <cell r="B9" t="str">
            <v>SHEPPARD</v>
          </cell>
          <cell r="C9" t="str">
            <v>LIAM</v>
          </cell>
          <cell r="G9" t="str">
            <v>HONORE</v>
          </cell>
          <cell r="H9" t="str">
            <v>MARIA</v>
          </cell>
          <cell r="L9">
            <v>0</v>
          </cell>
          <cell r="O9">
            <v>0</v>
          </cell>
          <cell r="P9">
            <v>0</v>
          </cell>
          <cell r="Q9">
            <v>0</v>
          </cell>
          <cell r="R9">
            <v>0</v>
          </cell>
          <cell r="U9">
            <v>0</v>
          </cell>
          <cell r="V9">
            <v>2</v>
          </cell>
        </row>
        <row r="10">
          <cell r="A10">
            <v>3</v>
          </cell>
          <cell r="B10" t="str">
            <v>SINGH</v>
          </cell>
          <cell r="C10" t="str">
            <v>JAYDON</v>
          </cell>
          <cell r="G10" t="str">
            <v>LEE YOUNG</v>
          </cell>
          <cell r="H10" t="str">
            <v>KEESA</v>
          </cell>
          <cell r="L10">
            <v>0</v>
          </cell>
          <cell r="O10">
            <v>0</v>
          </cell>
          <cell r="P10">
            <v>0</v>
          </cell>
          <cell r="Q10">
            <v>0</v>
          </cell>
          <cell r="R10">
            <v>0</v>
          </cell>
          <cell r="U10">
            <v>0</v>
          </cell>
          <cell r="V10">
            <v>3</v>
          </cell>
        </row>
        <row r="11">
          <cell r="A11">
            <v>4</v>
          </cell>
          <cell r="B11" t="str">
            <v>DEVAUX</v>
          </cell>
          <cell r="C11" t="str">
            <v>CHARLES</v>
          </cell>
          <cell r="G11" t="str">
            <v>MERRY</v>
          </cell>
          <cell r="H11" t="str">
            <v>CHARLOTTE</v>
          </cell>
          <cell r="L11">
            <v>0</v>
          </cell>
          <cell r="O11">
            <v>0</v>
          </cell>
          <cell r="P11">
            <v>0</v>
          </cell>
          <cell r="Q11">
            <v>0</v>
          </cell>
          <cell r="R11">
            <v>0</v>
          </cell>
          <cell r="U11">
            <v>0</v>
          </cell>
          <cell r="V11">
            <v>4</v>
          </cell>
        </row>
        <row r="12">
          <cell r="A12">
            <v>5</v>
          </cell>
          <cell r="B12" t="str">
            <v>TRESTRAIL</v>
          </cell>
          <cell r="C12" t="str">
            <v>ETHAN-JUDE</v>
          </cell>
          <cell r="G12" t="str">
            <v>CARRINGTON</v>
          </cell>
          <cell r="H12" t="str">
            <v>ELLA</v>
          </cell>
          <cell r="L12">
            <v>0</v>
          </cell>
          <cell r="O12">
            <v>0</v>
          </cell>
          <cell r="P12">
            <v>0</v>
          </cell>
          <cell r="Q12">
            <v>0</v>
          </cell>
          <cell r="R12">
            <v>0</v>
          </cell>
          <cell r="U12">
            <v>0</v>
          </cell>
        </row>
        <row r="13">
          <cell r="A13">
            <v>6</v>
          </cell>
          <cell r="B13" t="str">
            <v xml:space="preserve">READY </v>
          </cell>
          <cell r="C13" t="str">
            <v>NICHOLAS</v>
          </cell>
          <cell r="G13" t="str">
            <v>READY</v>
          </cell>
          <cell r="H13" t="str">
            <v>CHARLOTTE</v>
          </cell>
          <cell r="L13">
            <v>0</v>
          </cell>
          <cell r="O13">
            <v>0</v>
          </cell>
          <cell r="P13">
            <v>0</v>
          </cell>
          <cell r="Q13">
            <v>0</v>
          </cell>
          <cell r="R13">
            <v>0</v>
          </cell>
          <cell r="U13">
            <v>0</v>
          </cell>
        </row>
        <row r="14">
          <cell r="A14">
            <v>7</v>
          </cell>
          <cell r="B14" t="str">
            <v>MARTIN</v>
          </cell>
          <cell r="C14" t="str">
            <v>NATHEN</v>
          </cell>
          <cell r="G14" t="str">
            <v>PASCALL</v>
          </cell>
          <cell r="H14" t="str">
            <v>ALYSSA</v>
          </cell>
          <cell r="L14">
            <v>0</v>
          </cell>
          <cell r="O14">
            <v>0</v>
          </cell>
          <cell r="P14">
            <v>0</v>
          </cell>
          <cell r="Q14">
            <v>0</v>
          </cell>
          <cell r="R14">
            <v>0</v>
          </cell>
          <cell r="U14">
            <v>0</v>
          </cell>
        </row>
        <row r="15">
          <cell r="A15">
            <v>8</v>
          </cell>
          <cell r="B15" t="str">
            <v xml:space="preserve">WEST </v>
          </cell>
          <cell r="C15" t="str">
            <v>MICHAEL</v>
          </cell>
          <cell r="G15" t="str">
            <v>LAWRENCE</v>
          </cell>
          <cell r="H15" t="str">
            <v>EMILY</v>
          </cell>
          <cell r="L15">
            <v>0</v>
          </cell>
          <cell r="O15">
            <v>0</v>
          </cell>
          <cell r="P15">
            <v>0</v>
          </cell>
          <cell r="Q15">
            <v>0</v>
          </cell>
          <cell r="R15">
            <v>0</v>
          </cell>
          <cell r="U15">
            <v>0</v>
          </cell>
        </row>
        <row r="16">
          <cell r="A16">
            <v>9</v>
          </cell>
          <cell r="B16" t="str">
            <v>ALEXIS</v>
          </cell>
          <cell r="C16" t="str">
            <v>JAMAL</v>
          </cell>
          <cell r="G16" t="str">
            <v>CUDJOE</v>
          </cell>
          <cell r="H16" t="str">
            <v>KRYSHELLE</v>
          </cell>
          <cell r="L16">
            <v>0</v>
          </cell>
          <cell r="O16">
            <v>0</v>
          </cell>
          <cell r="P16">
            <v>0</v>
          </cell>
          <cell r="Q16">
            <v>0</v>
          </cell>
          <cell r="R16">
            <v>0</v>
          </cell>
          <cell r="U16">
            <v>0</v>
          </cell>
        </row>
        <row r="17">
          <cell r="A17">
            <v>10</v>
          </cell>
          <cell r="B17" t="str">
            <v>BYNG</v>
          </cell>
          <cell r="C17" t="str">
            <v>SEBESTIEN</v>
          </cell>
          <cell r="G17" t="str">
            <v>VALENTINE</v>
          </cell>
          <cell r="H17" t="str">
            <v>SHAUNA</v>
          </cell>
          <cell r="L17">
            <v>0</v>
          </cell>
          <cell r="O17">
            <v>0</v>
          </cell>
          <cell r="P17">
            <v>0</v>
          </cell>
          <cell r="Q17">
            <v>0</v>
          </cell>
          <cell r="R17">
            <v>0</v>
          </cell>
          <cell r="U17">
            <v>0</v>
          </cell>
        </row>
        <row r="18">
          <cell r="A18">
            <v>11</v>
          </cell>
          <cell r="B18" t="str">
            <v>HINKSON</v>
          </cell>
          <cell r="C18" t="str">
            <v>LEVI</v>
          </cell>
          <cell r="G18" t="str">
            <v>MUKERJI</v>
          </cell>
          <cell r="H18" t="str">
            <v>CHELSEA</v>
          </cell>
          <cell r="L18">
            <v>0</v>
          </cell>
          <cell r="O18">
            <v>0</v>
          </cell>
          <cell r="P18">
            <v>0</v>
          </cell>
          <cell r="Q18">
            <v>0</v>
          </cell>
          <cell r="R18">
            <v>0</v>
          </cell>
          <cell r="U18">
            <v>0</v>
          </cell>
        </row>
        <row r="19">
          <cell r="A19">
            <v>12</v>
          </cell>
          <cell r="B19" t="str">
            <v>RAMSAROOP</v>
          </cell>
          <cell r="C19" t="str">
            <v>TRISTAN</v>
          </cell>
          <cell r="G19" t="str">
            <v>GRAHAM</v>
          </cell>
          <cell r="H19" t="str">
            <v>PETA-GAYE</v>
          </cell>
          <cell r="L19">
            <v>0</v>
          </cell>
          <cell r="O19">
            <v>0</v>
          </cell>
          <cell r="P19">
            <v>0</v>
          </cell>
          <cell r="Q19">
            <v>0</v>
          </cell>
          <cell r="R19">
            <v>0</v>
          </cell>
          <cell r="U19">
            <v>0</v>
          </cell>
        </row>
        <row r="20">
          <cell r="A20">
            <v>13</v>
          </cell>
          <cell r="B20" t="str">
            <v>CORDOVA</v>
          </cell>
          <cell r="C20" t="str">
            <v>JAVIER</v>
          </cell>
          <cell r="G20" t="str">
            <v>MACKENZIE</v>
          </cell>
          <cell r="H20" t="str">
            <v>GABRIELLE</v>
          </cell>
          <cell r="L20">
            <v>0</v>
          </cell>
          <cell r="O20">
            <v>0</v>
          </cell>
          <cell r="P20">
            <v>0</v>
          </cell>
          <cell r="Q20">
            <v>0</v>
          </cell>
          <cell r="R20">
            <v>0</v>
          </cell>
          <cell r="U20">
            <v>0</v>
          </cell>
        </row>
        <row r="21">
          <cell r="A21">
            <v>14</v>
          </cell>
          <cell r="B21" t="str">
            <v>GEORGE</v>
          </cell>
          <cell r="C21" t="str">
            <v>ENOCH</v>
          </cell>
          <cell r="G21" t="str">
            <v>ALI</v>
          </cell>
          <cell r="H21" t="str">
            <v>JADE</v>
          </cell>
          <cell r="L21">
            <v>0</v>
          </cell>
          <cell r="O21">
            <v>0</v>
          </cell>
          <cell r="P21">
            <v>0</v>
          </cell>
          <cell r="Q21">
            <v>0</v>
          </cell>
          <cell r="R21">
            <v>0</v>
          </cell>
          <cell r="U21">
            <v>0</v>
          </cell>
        </row>
        <row r="22">
          <cell r="A22">
            <v>15</v>
          </cell>
          <cell r="B22" t="str">
            <v>WONG</v>
          </cell>
          <cell r="C22" t="str">
            <v xml:space="preserve">ETHAN </v>
          </cell>
          <cell r="G22" t="str">
            <v>WONG</v>
          </cell>
          <cell r="H22" t="str">
            <v>CAMERON</v>
          </cell>
          <cell r="L22">
            <v>0</v>
          </cell>
          <cell r="O22">
            <v>0</v>
          </cell>
          <cell r="P22">
            <v>0</v>
          </cell>
          <cell r="Q22">
            <v>0</v>
          </cell>
          <cell r="R22">
            <v>0</v>
          </cell>
          <cell r="U22">
            <v>0</v>
          </cell>
        </row>
        <row r="23">
          <cell r="A23">
            <v>16</v>
          </cell>
          <cell r="B23" t="str">
            <v>DURAND</v>
          </cell>
          <cell r="C23" t="str">
            <v>ALEX-JADEN</v>
          </cell>
          <cell r="G23" t="str">
            <v>FABRES</v>
          </cell>
          <cell r="H23" t="str">
            <v>HALEIGH</v>
          </cell>
          <cell r="L23">
            <v>0</v>
          </cell>
          <cell r="O23">
            <v>0</v>
          </cell>
          <cell r="P23">
            <v>0</v>
          </cell>
          <cell r="Q23">
            <v>0</v>
          </cell>
          <cell r="R23">
            <v>0</v>
          </cell>
          <cell r="U23">
            <v>0</v>
          </cell>
        </row>
        <row r="24">
          <cell r="A24">
            <v>17</v>
          </cell>
          <cell r="B24" t="str">
            <v>PASEA</v>
          </cell>
          <cell r="C24" t="str">
            <v>TIM</v>
          </cell>
          <cell r="G24" t="str">
            <v>ALEXIS</v>
          </cell>
          <cell r="H24" t="str">
            <v>AALISHA</v>
          </cell>
          <cell r="L24">
            <v>0</v>
          </cell>
          <cell r="O24">
            <v>0</v>
          </cell>
          <cell r="P24">
            <v>0</v>
          </cell>
          <cell r="Q24">
            <v>0</v>
          </cell>
          <cell r="R24">
            <v>0</v>
          </cell>
          <cell r="U24">
            <v>0</v>
          </cell>
        </row>
        <row r="25">
          <cell r="A25">
            <v>18</v>
          </cell>
          <cell r="B25" t="str">
            <v>CHUNG</v>
          </cell>
          <cell r="C25" t="str">
            <v>THOMAS</v>
          </cell>
          <cell r="G25" t="str">
            <v>ORR</v>
          </cell>
          <cell r="H25" t="str">
            <v>NICOLETTE</v>
          </cell>
          <cell r="L25">
            <v>0</v>
          </cell>
          <cell r="O25">
            <v>0</v>
          </cell>
          <cell r="P25">
            <v>0</v>
          </cell>
          <cell r="Q25">
            <v>0</v>
          </cell>
          <cell r="R25">
            <v>0</v>
          </cell>
          <cell r="U25">
            <v>0</v>
          </cell>
        </row>
        <row r="26">
          <cell r="A26">
            <v>19</v>
          </cell>
          <cell r="B26" t="str">
            <v>SYLVESTER</v>
          </cell>
          <cell r="C26" t="str">
            <v>SEBESTIAN</v>
          </cell>
          <cell r="G26" t="str">
            <v>SABGA</v>
          </cell>
          <cell r="H26" t="str">
            <v>GIANNA</v>
          </cell>
          <cell r="L26">
            <v>0</v>
          </cell>
          <cell r="O26">
            <v>0</v>
          </cell>
          <cell r="P26">
            <v>0</v>
          </cell>
          <cell r="Q26">
            <v>0</v>
          </cell>
          <cell r="R26">
            <v>0</v>
          </cell>
          <cell r="U26">
            <v>0</v>
          </cell>
        </row>
        <row r="27">
          <cell r="A27">
            <v>20</v>
          </cell>
          <cell r="B27" t="str">
            <v>BYE</v>
          </cell>
          <cell r="G27" t="str">
            <v>BYE</v>
          </cell>
          <cell r="L27">
            <v>0</v>
          </cell>
          <cell r="O27">
            <v>0</v>
          </cell>
          <cell r="P27">
            <v>0</v>
          </cell>
          <cell r="Q27">
            <v>0</v>
          </cell>
          <cell r="R27">
            <v>0</v>
          </cell>
          <cell r="U27">
            <v>0</v>
          </cell>
        </row>
        <row r="28">
          <cell r="A28">
            <v>21</v>
          </cell>
          <cell r="L28">
            <v>0</v>
          </cell>
          <cell r="O28">
            <v>0</v>
          </cell>
          <cell r="P28">
            <v>0</v>
          </cell>
          <cell r="Q28">
            <v>0</v>
          </cell>
          <cell r="R28">
            <v>0</v>
          </cell>
          <cell r="U28">
            <v>0</v>
          </cell>
        </row>
        <row r="29">
          <cell r="A29">
            <v>22</v>
          </cell>
          <cell r="L29">
            <v>0</v>
          </cell>
          <cell r="O29">
            <v>0</v>
          </cell>
          <cell r="P29">
            <v>0</v>
          </cell>
          <cell r="Q29">
            <v>0</v>
          </cell>
          <cell r="R29">
            <v>0</v>
          </cell>
          <cell r="U29">
            <v>0</v>
          </cell>
        </row>
        <row r="30">
          <cell r="A30">
            <v>23</v>
          </cell>
          <cell r="L30">
            <v>0</v>
          </cell>
          <cell r="O30">
            <v>0</v>
          </cell>
          <cell r="P30">
            <v>0</v>
          </cell>
          <cell r="Q30">
            <v>0</v>
          </cell>
          <cell r="R30">
            <v>0</v>
          </cell>
          <cell r="U30">
            <v>0</v>
          </cell>
        </row>
        <row r="31">
          <cell r="A31">
            <v>24</v>
          </cell>
          <cell r="L31">
            <v>0</v>
          </cell>
          <cell r="O31">
            <v>0</v>
          </cell>
          <cell r="P31">
            <v>0</v>
          </cell>
          <cell r="Q31">
            <v>0</v>
          </cell>
          <cell r="R31">
            <v>0</v>
          </cell>
          <cell r="U31">
            <v>0</v>
          </cell>
        </row>
        <row r="32">
          <cell r="A32">
            <v>25</v>
          </cell>
          <cell r="L32">
            <v>0</v>
          </cell>
          <cell r="O32">
            <v>0</v>
          </cell>
          <cell r="P32">
            <v>0</v>
          </cell>
          <cell r="Q32">
            <v>0</v>
          </cell>
          <cell r="R32">
            <v>0</v>
          </cell>
          <cell r="U32">
            <v>0</v>
          </cell>
        </row>
        <row r="33">
          <cell r="A33">
            <v>26</v>
          </cell>
          <cell r="L33">
            <v>0</v>
          </cell>
          <cell r="O33">
            <v>0</v>
          </cell>
          <cell r="P33">
            <v>0</v>
          </cell>
          <cell r="Q33">
            <v>0</v>
          </cell>
          <cell r="R33">
            <v>0</v>
          </cell>
          <cell r="U33">
            <v>0</v>
          </cell>
        </row>
        <row r="34">
          <cell r="A34">
            <v>27</v>
          </cell>
          <cell r="L34">
            <v>0</v>
          </cell>
          <cell r="O34">
            <v>0</v>
          </cell>
          <cell r="P34">
            <v>0</v>
          </cell>
          <cell r="Q34">
            <v>0</v>
          </cell>
          <cell r="R34">
            <v>0</v>
          </cell>
          <cell r="U34">
            <v>0</v>
          </cell>
        </row>
        <row r="35">
          <cell r="A35">
            <v>28</v>
          </cell>
          <cell r="L35">
            <v>0</v>
          </cell>
          <cell r="O35">
            <v>0</v>
          </cell>
          <cell r="P35">
            <v>0</v>
          </cell>
          <cell r="Q35">
            <v>0</v>
          </cell>
          <cell r="R35">
            <v>0</v>
          </cell>
          <cell r="U35">
            <v>0</v>
          </cell>
        </row>
        <row r="36">
          <cell r="A36">
            <v>29</v>
          </cell>
          <cell r="L36">
            <v>0</v>
          </cell>
          <cell r="O36">
            <v>0</v>
          </cell>
          <cell r="P36">
            <v>0</v>
          </cell>
          <cell r="Q36">
            <v>0</v>
          </cell>
          <cell r="R36">
            <v>0</v>
          </cell>
          <cell r="U36">
            <v>0</v>
          </cell>
        </row>
        <row r="37">
          <cell r="A37">
            <v>30</v>
          </cell>
          <cell r="L37">
            <v>0</v>
          </cell>
          <cell r="O37">
            <v>0</v>
          </cell>
          <cell r="P37">
            <v>0</v>
          </cell>
          <cell r="Q37">
            <v>0</v>
          </cell>
          <cell r="R37">
            <v>0</v>
          </cell>
          <cell r="U37">
            <v>0</v>
          </cell>
        </row>
        <row r="38">
          <cell r="A38">
            <v>31</v>
          </cell>
          <cell r="L38">
            <v>0</v>
          </cell>
          <cell r="O38">
            <v>0</v>
          </cell>
          <cell r="P38">
            <v>0</v>
          </cell>
          <cell r="Q38">
            <v>0</v>
          </cell>
          <cell r="R38">
            <v>0</v>
          </cell>
          <cell r="U38">
            <v>0</v>
          </cell>
        </row>
        <row r="39">
          <cell r="A39">
            <v>32</v>
          </cell>
          <cell r="L39">
            <v>0</v>
          </cell>
          <cell r="O39">
            <v>0</v>
          </cell>
          <cell r="P39">
            <v>0</v>
          </cell>
          <cell r="Q39">
            <v>0</v>
          </cell>
          <cell r="R39">
            <v>0</v>
          </cell>
          <cell r="U39">
            <v>0</v>
          </cell>
        </row>
      </sheetData>
      <sheetData sheetId="43"/>
      <sheetData sheetId="44"/>
      <sheetData sheetId="45"/>
      <sheetData sheetId="46"/>
      <sheetData sheetId="47">
        <row r="5">
          <cell r="V5">
            <v>4</v>
          </cell>
        </row>
        <row r="7">
          <cell r="A7" t="str">
            <v>Line</v>
          </cell>
          <cell r="B7" t="str">
            <v>Family name</v>
          </cell>
          <cell r="C7" t="str">
            <v>First name</v>
          </cell>
          <cell r="D7" t="str">
            <v>Nat.</v>
          </cell>
          <cell r="E7" t="str">
            <v>ITF 18Rank</v>
          </cell>
          <cell r="F7" t="str">
            <v>Si MainDA, SE, 16E, Q, LL</v>
          </cell>
          <cell r="G7" t="str">
            <v>Family name</v>
          </cell>
          <cell r="H7" t="str">
            <v>First name</v>
          </cell>
          <cell r="I7" t="str">
            <v>Nat.</v>
          </cell>
          <cell r="L7" t="str">
            <v>StatusNo</v>
          </cell>
          <cell r="M7" t="str">
            <v>ITF 18Rank</v>
          </cell>
          <cell r="N7" t="str">
            <v>Si MainDA, SE, 16E, Q, LL</v>
          </cell>
          <cell r="O7" t="str">
            <v>Seq123</v>
          </cell>
          <cell r="P7" t="str">
            <v>Seqabc</v>
          </cell>
          <cell r="Q7" t="str">
            <v>AccPri-ority</v>
          </cell>
          <cell r="R7" t="str">
            <v>CombRanking</v>
          </cell>
          <cell r="S7" t="str">
            <v>Acc.Tie-Break</v>
          </cell>
          <cell r="T7" t="str">
            <v>Do AccstatusDA,WCA</v>
          </cell>
          <cell r="U7" t="str">
            <v>DisplayRankITF18</v>
          </cell>
          <cell r="V7" t="str">
            <v>Seed Pos</v>
          </cell>
        </row>
        <row r="8">
          <cell r="A8">
            <v>1</v>
          </cell>
          <cell r="B8" t="str">
            <v>MOHAMMED</v>
          </cell>
          <cell r="C8" t="str">
            <v>NABEEL</v>
          </cell>
          <cell r="G8" t="str">
            <v>TRESTRAIL</v>
          </cell>
          <cell r="H8" t="str">
            <v>EMMA-ROSE</v>
          </cell>
          <cell r="L8">
            <v>0</v>
          </cell>
          <cell r="O8">
            <v>0</v>
          </cell>
          <cell r="P8">
            <v>0</v>
          </cell>
          <cell r="Q8">
            <v>0</v>
          </cell>
          <cell r="R8">
            <v>0</v>
          </cell>
          <cell r="U8">
            <v>0</v>
          </cell>
          <cell r="V8">
            <v>1</v>
          </cell>
        </row>
        <row r="9">
          <cell r="A9">
            <v>2</v>
          </cell>
          <cell r="B9" t="str">
            <v>DAVIS</v>
          </cell>
          <cell r="C9" t="str">
            <v>TIMOTHY</v>
          </cell>
          <cell r="G9" t="str">
            <v>DAVIS</v>
          </cell>
          <cell r="H9" t="str">
            <v xml:space="preserve">EMMA </v>
          </cell>
          <cell r="L9">
            <v>0</v>
          </cell>
          <cell r="O9">
            <v>0</v>
          </cell>
          <cell r="P9">
            <v>0</v>
          </cell>
          <cell r="Q9">
            <v>0</v>
          </cell>
          <cell r="R9">
            <v>0</v>
          </cell>
          <cell r="U9">
            <v>0</v>
          </cell>
          <cell r="V9">
            <v>2</v>
          </cell>
        </row>
        <row r="10">
          <cell r="A10">
            <v>3</v>
          </cell>
          <cell r="B10" t="str">
            <v>JAMES</v>
          </cell>
          <cell r="C10" t="str">
            <v>KOBE</v>
          </cell>
          <cell r="G10" t="str">
            <v>STEELE</v>
          </cell>
          <cell r="H10" t="str">
            <v>CELESTE</v>
          </cell>
          <cell r="L10">
            <v>0</v>
          </cell>
          <cell r="O10">
            <v>0</v>
          </cell>
          <cell r="P10">
            <v>0</v>
          </cell>
          <cell r="Q10">
            <v>0</v>
          </cell>
          <cell r="R10">
            <v>0</v>
          </cell>
          <cell r="U10">
            <v>0</v>
          </cell>
          <cell r="V10">
            <v>3</v>
          </cell>
        </row>
        <row r="11">
          <cell r="A11">
            <v>4</v>
          </cell>
          <cell r="B11" t="str">
            <v>ANDREWS</v>
          </cell>
          <cell r="C11" t="str">
            <v>CHE</v>
          </cell>
          <cell r="G11" t="str">
            <v>KING</v>
          </cell>
          <cell r="H11" t="str">
            <v>ANYA</v>
          </cell>
          <cell r="L11">
            <v>0</v>
          </cell>
          <cell r="O11">
            <v>0</v>
          </cell>
          <cell r="P11">
            <v>0</v>
          </cell>
          <cell r="Q11">
            <v>0</v>
          </cell>
          <cell r="R11">
            <v>0</v>
          </cell>
          <cell r="U11">
            <v>0</v>
          </cell>
          <cell r="V11">
            <v>4</v>
          </cell>
        </row>
        <row r="12">
          <cell r="A12">
            <v>5</v>
          </cell>
          <cell r="B12" t="str">
            <v>OLIUIER</v>
          </cell>
          <cell r="C12" t="str">
            <v>DERREL</v>
          </cell>
          <cell r="G12" t="str">
            <v>COX</v>
          </cell>
          <cell r="H12" t="str">
            <v>LARISSA</v>
          </cell>
          <cell r="L12">
            <v>0</v>
          </cell>
          <cell r="O12">
            <v>0</v>
          </cell>
          <cell r="P12">
            <v>0</v>
          </cell>
          <cell r="Q12">
            <v>0</v>
          </cell>
          <cell r="R12">
            <v>0</v>
          </cell>
          <cell r="U12">
            <v>0</v>
          </cell>
        </row>
        <row r="13">
          <cell r="A13">
            <v>6</v>
          </cell>
          <cell r="B13" t="str">
            <v>JEARY</v>
          </cell>
          <cell r="C13" t="str">
            <v>ETHAN</v>
          </cell>
          <cell r="G13" t="str">
            <v>KOYLASS</v>
          </cell>
          <cell r="H13" t="str">
            <v>VICTORIA</v>
          </cell>
          <cell r="L13">
            <v>0</v>
          </cell>
          <cell r="O13">
            <v>0</v>
          </cell>
          <cell r="P13">
            <v>0</v>
          </cell>
          <cell r="Q13">
            <v>0</v>
          </cell>
          <cell r="R13">
            <v>0</v>
          </cell>
          <cell r="U13">
            <v>0</v>
          </cell>
        </row>
        <row r="14">
          <cell r="A14">
            <v>7</v>
          </cell>
          <cell r="B14" t="str">
            <v>RAMKISSOON</v>
          </cell>
          <cell r="C14" t="str">
            <v>ADAM</v>
          </cell>
          <cell r="G14" t="str">
            <v>LEE ASSANG</v>
          </cell>
          <cell r="H14" t="str">
            <v>YIN</v>
          </cell>
          <cell r="L14">
            <v>0</v>
          </cell>
          <cell r="O14">
            <v>0</v>
          </cell>
          <cell r="P14">
            <v>0</v>
          </cell>
          <cell r="Q14">
            <v>0</v>
          </cell>
          <cell r="R14">
            <v>0</v>
          </cell>
          <cell r="U14">
            <v>0</v>
          </cell>
        </row>
        <row r="15">
          <cell r="A15">
            <v>8</v>
          </cell>
          <cell r="B15" t="str">
            <v>WILKINSON</v>
          </cell>
          <cell r="C15" t="str">
            <v>RAHSAAN</v>
          </cell>
          <cell r="G15" t="str">
            <v>DANIEL-JOSEPH</v>
          </cell>
          <cell r="H15" t="str">
            <v>AERYN</v>
          </cell>
          <cell r="L15">
            <v>0</v>
          </cell>
          <cell r="O15">
            <v>0</v>
          </cell>
          <cell r="P15">
            <v>0</v>
          </cell>
          <cell r="Q15">
            <v>0</v>
          </cell>
          <cell r="R15">
            <v>0</v>
          </cell>
          <cell r="U15">
            <v>0</v>
          </cell>
        </row>
        <row r="16">
          <cell r="A16">
            <v>9</v>
          </cell>
          <cell r="B16" t="str">
            <v>THOMAS</v>
          </cell>
          <cell r="C16" t="str">
            <v>RYAN</v>
          </cell>
          <cell r="G16" t="str">
            <v>JONES</v>
          </cell>
          <cell r="H16" t="str">
            <v>ABIGAIL</v>
          </cell>
          <cell r="L16">
            <v>0</v>
          </cell>
          <cell r="O16">
            <v>0</v>
          </cell>
          <cell r="P16">
            <v>0</v>
          </cell>
          <cell r="Q16">
            <v>0</v>
          </cell>
          <cell r="R16">
            <v>0</v>
          </cell>
          <cell r="U16">
            <v>0</v>
          </cell>
        </row>
        <row r="17">
          <cell r="A17">
            <v>10</v>
          </cell>
          <cell r="B17" t="str">
            <v>NWOKOLO</v>
          </cell>
          <cell r="C17" t="str">
            <v>EBOLUM</v>
          </cell>
          <cell r="G17" t="str">
            <v>NWOKOLO</v>
          </cell>
          <cell r="H17" t="str">
            <v>OSENYONYE</v>
          </cell>
          <cell r="L17">
            <v>0</v>
          </cell>
          <cell r="O17">
            <v>0</v>
          </cell>
          <cell r="P17">
            <v>0</v>
          </cell>
          <cell r="Q17">
            <v>0</v>
          </cell>
          <cell r="R17">
            <v>0</v>
          </cell>
          <cell r="U17">
            <v>0</v>
          </cell>
        </row>
        <row r="18">
          <cell r="A18">
            <v>11</v>
          </cell>
          <cell r="B18" t="str">
            <v>WEST</v>
          </cell>
          <cell r="C18" t="str">
            <v>SAMUEL</v>
          </cell>
          <cell r="G18" t="str">
            <v>SABGA</v>
          </cell>
          <cell r="H18" t="str">
            <v>VIVIAN</v>
          </cell>
          <cell r="L18">
            <v>0</v>
          </cell>
          <cell r="O18">
            <v>0</v>
          </cell>
          <cell r="P18">
            <v>0</v>
          </cell>
          <cell r="Q18">
            <v>0</v>
          </cell>
          <cell r="R18">
            <v>0</v>
          </cell>
          <cell r="U18">
            <v>0</v>
          </cell>
        </row>
        <row r="19">
          <cell r="A19">
            <v>12</v>
          </cell>
          <cell r="B19" t="str">
            <v>ESCALANTE</v>
          </cell>
          <cell r="C19" t="str">
            <v>ADAM</v>
          </cell>
          <cell r="G19" t="str">
            <v>TOM YEW</v>
          </cell>
          <cell r="H19" t="str">
            <v>JADE</v>
          </cell>
          <cell r="L19">
            <v>0</v>
          </cell>
          <cell r="O19">
            <v>0</v>
          </cell>
          <cell r="P19">
            <v>0</v>
          </cell>
          <cell r="Q19">
            <v>0</v>
          </cell>
          <cell r="R19">
            <v>0</v>
          </cell>
          <cell r="U19">
            <v>0</v>
          </cell>
        </row>
        <row r="20">
          <cell r="A20">
            <v>13</v>
          </cell>
          <cell r="B20" t="str">
            <v>MUKERJI</v>
          </cell>
          <cell r="C20" t="str">
            <v>JORDAN</v>
          </cell>
          <cell r="G20" t="str">
            <v>WHITTER</v>
          </cell>
          <cell r="H20" t="str">
            <v>AURA</v>
          </cell>
          <cell r="L20">
            <v>0</v>
          </cell>
          <cell r="O20">
            <v>0</v>
          </cell>
          <cell r="P20">
            <v>0</v>
          </cell>
          <cell r="Q20">
            <v>0</v>
          </cell>
          <cell r="R20">
            <v>0</v>
          </cell>
          <cell r="U20">
            <v>0</v>
          </cell>
        </row>
        <row r="21">
          <cell r="A21">
            <v>14</v>
          </cell>
          <cell r="B21" t="str">
            <v>GARSEE</v>
          </cell>
          <cell r="C21" t="str">
            <v>JAMEEL</v>
          </cell>
          <cell r="G21" t="str">
            <v>HOULLIER</v>
          </cell>
          <cell r="H21" t="str">
            <v>RHYSE</v>
          </cell>
          <cell r="L21">
            <v>0</v>
          </cell>
          <cell r="O21">
            <v>0</v>
          </cell>
          <cell r="P21">
            <v>0</v>
          </cell>
          <cell r="Q21">
            <v>0</v>
          </cell>
          <cell r="R21">
            <v>0</v>
          </cell>
          <cell r="U21">
            <v>0</v>
          </cell>
        </row>
        <row r="22">
          <cell r="A22">
            <v>15</v>
          </cell>
          <cell r="L22">
            <v>0</v>
          </cell>
          <cell r="O22">
            <v>0</v>
          </cell>
          <cell r="P22">
            <v>0</v>
          </cell>
          <cell r="Q22">
            <v>0</v>
          </cell>
          <cell r="R22">
            <v>0</v>
          </cell>
          <cell r="U22">
            <v>0</v>
          </cell>
        </row>
        <row r="23">
          <cell r="A23">
            <v>16</v>
          </cell>
          <cell r="B23" t="str">
            <v>BYE</v>
          </cell>
          <cell r="G23" t="str">
            <v>BYE</v>
          </cell>
          <cell r="L23">
            <v>0</v>
          </cell>
          <cell r="O23">
            <v>0</v>
          </cell>
          <cell r="P23">
            <v>0</v>
          </cell>
          <cell r="Q23">
            <v>0</v>
          </cell>
          <cell r="R23">
            <v>0</v>
          </cell>
          <cell r="U23">
            <v>0</v>
          </cell>
        </row>
      </sheetData>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comments" Target="../comments9.xml"/><Relationship Id="rId4" Type="http://schemas.openxmlformats.org/officeDocument/2006/relationships/ctrlProp" Target="../ctrlProps/ctrlProp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5" Type="http://schemas.openxmlformats.org/officeDocument/2006/relationships/comments" Target="../comments10.xml"/><Relationship Id="rId4" Type="http://schemas.openxmlformats.org/officeDocument/2006/relationships/ctrlProp" Target="../ctrlProps/ctrlProp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2.bin"/><Relationship Id="rId5" Type="http://schemas.openxmlformats.org/officeDocument/2006/relationships/comments" Target="../comments11.xml"/><Relationship Id="rId4" Type="http://schemas.openxmlformats.org/officeDocument/2006/relationships/ctrlProp" Target="../ctrlProps/ctrlProp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3.bin"/><Relationship Id="rId6" Type="http://schemas.openxmlformats.org/officeDocument/2006/relationships/comments" Target="../comments12.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4.bin"/><Relationship Id="rId5" Type="http://schemas.openxmlformats.org/officeDocument/2006/relationships/comments" Target="../comments13.xml"/><Relationship Id="rId4" Type="http://schemas.openxmlformats.org/officeDocument/2006/relationships/ctrlProp" Target="../ctrlProps/ctrlProp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5.xml"/><Relationship Id="rId1" Type="http://schemas.openxmlformats.org/officeDocument/2006/relationships/printerSettings" Target="../printerSettings/printerSettings15.bin"/><Relationship Id="rId5" Type="http://schemas.openxmlformats.org/officeDocument/2006/relationships/comments" Target="../comments14.xml"/><Relationship Id="rId4" Type="http://schemas.openxmlformats.org/officeDocument/2006/relationships/ctrlProp" Target="../ctrlProps/ctrlProp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6.xml"/><Relationship Id="rId1" Type="http://schemas.openxmlformats.org/officeDocument/2006/relationships/printerSettings" Target="../printerSettings/printerSettings16.bin"/><Relationship Id="rId5" Type="http://schemas.openxmlformats.org/officeDocument/2006/relationships/comments" Target="../comments15.xml"/><Relationship Id="rId4" Type="http://schemas.openxmlformats.org/officeDocument/2006/relationships/ctrlProp" Target="../ctrlProps/ctrlProp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7.xml"/><Relationship Id="rId1" Type="http://schemas.openxmlformats.org/officeDocument/2006/relationships/printerSettings" Target="../printerSettings/printerSettings17.bin"/><Relationship Id="rId5" Type="http://schemas.openxmlformats.org/officeDocument/2006/relationships/comments" Target="../comments16.xml"/><Relationship Id="rId4" Type="http://schemas.openxmlformats.org/officeDocument/2006/relationships/ctrlProp" Target="../ctrlProps/ctrlProp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8.xml"/><Relationship Id="rId1" Type="http://schemas.openxmlformats.org/officeDocument/2006/relationships/printerSettings" Target="../printerSettings/printerSettings18.bin"/><Relationship Id="rId6" Type="http://schemas.openxmlformats.org/officeDocument/2006/relationships/comments" Target="../comments17.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9.xml"/><Relationship Id="rId1" Type="http://schemas.openxmlformats.org/officeDocument/2006/relationships/printerSettings" Target="../printerSettings/printerSettings19.bin"/><Relationship Id="rId6" Type="http://schemas.openxmlformats.org/officeDocument/2006/relationships/comments" Target="../comments18.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0.xml"/><Relationship Id="rId1" Type="http://schemas.openxmlformats.org/officeDocument/2006/relationships/printerSettings" Target="../printerSettings/printerSettings20.bin"/><Relationship Id="rId5" Type="http://schemas.openxmlformats.org/officeDocument/2006/relationships/comments" Target="../comments19.xml"/><Relationship Id="rId4" Type="http://schemas.openxmlformats.org/officeDocument/2006/relationships/ctrlProp" Target="../ctrlProps/ctrlProp22.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1.xml"/><Relationship Id="rId1" Type="http://schemas.openxmlformats.org/officeDocument/2006/relationships/printerSettings" Target="../printerSettings/printerSettings21.bin"/><Relationship Id="rId5" Type="http://schemas.openxmlformats.org/officeDocument/2006/relationships/comments" Target="../comments20.xml"/><Relationship Id="rId4" Type="http://schemas.openxmlformats.org/officeDocument/2006/relationships/ctrlProp" Target="../ctrlProps/ctrlProp23.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4.xml"/><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5.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omments" Target="../comments6.xml"/><Relationship Id="rId4"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comments" Target="../comments7.xml"/><Relationship Id="rId4" Type="http://schemas.openxmlformats.org/officeDocument/2006/relationships/ctrlProp" Target="../ctrlProps/ctrlProp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comments" Target="../comments8.xml"/><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7">
    <tabColor rgb="FF0070C0"/>
    <pageSetUpPr fitToPage="1"/>
  </sheetPr>
  <dimension ref="A1:T79"/>
  <sheetViews>
    <sheetView showGridLines="0" showZeros="0" workbookViewId="0">
      <selection activeCell="W32" sqref="W32"/>
    </sheetView>
  </sheetViews>
  <sheetFormatPr defaultRowHeight="12.75" x14ac:dyDescent="0.2"/>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8" customWidth="1"/>
    <col min="10" max="10" width="10.7109375" customWidth="1"/>
    <col min="11" max="11" width="1.7109375" style="138" customWidth="1"/>
    <col min="12" max="12" width="10.7109375" customWidth="1"/>
    <col min="13" max="13" width="1.7109375" style="9" customWidth="1"/>
    <col min="14" max="14" width="10.7109375" customWidth="1"/>
    <col min="15" max="15" width="1.7109375" style="138" customWidth="1"/>
    <col min="16" max="16" width="10.7109375" customWidth="1"/>
    <col min="17" max="17" width="1.7109375" style="9" customWidth="1"/>
    <col min="18" max="18" width="9.140625" hidden="1" customWidth="1"/>
    <col min="19" max="19" width="8.7109375" customWidth="1"/>
    <col min="20" max="20" width="9.140625" hidden="1" customWidth="1"/>
  </cols>
  <sheetData>
    <row r="1" spans="1:20" s="3" customFormat="1" ht="107.25" customHeight="1" x14ac:dyDescent="0.2">
      <c r="A1" s="1">
        <f>'[1]Week SetUp'!$A$6</f>
        <v>0</v>
      </c>
      <c r="B1" s="1"/>
      <c r="C1" s="139"/>
      <c r="D1" s="139"/>
      <c r="E1" s="139"/>
      <c r="F1" s="139"/>
      <c r="G1" s="139"/>
      <c r="H1" s="139"/>
      <c r="I1" s="140"/>
      <c r="J1" s="141"/>
      <c r="K1" s="141"/>
      <c r="L1" s="142"/>
      <c r="M1" s="140"/>
      <c r="N1" s="140" t="s">
        <v>34</v>
      </c>
      <c r="O1" s="140"/>
      <c r="P1" s="139"/>
      <c r="Q1" s="140"/>
    </row>
    <row r="2" spans="1:20" s="10" customFormat="1" ht="37.5" customHeight="1" x14ac:dyDescent="0.3">
      <c r="A2" s="7"/>
      <c r="B2" s="7"/>
      <c r="C2" s="7"/>
      <c r="D2" s="7"/>
      <c r="E2" s="493" t="s">
        <v>35</v>
      </c>
      <c r="F2" s="493"/>
      <c r="G2" s="493"/>
      <c r="H2" s="493"/>
      <c r="I2" s="493"/>
      <c r="J2" s="493"/>
      <c r="K2" s="493"/>
      <c r="L2" s="493"/>
      <c r="M2" s="143"/>
      <c r="N2" s="144"/>
      <c r="O2" s="143"/>
      <c r="P2" s="144"/>
      <c r="Q2" s="143"/>
    </row>
    <row r="3" spans="1:20" s="17" customFormat="1" ht="11.25" customHeight="1" x14ac:dyDescent="0.2">
      <c r="A3" s="145" t="s">
        <v>1</v>
      </c>
      <c r="B3" s="145"/>
      <c r="C3" s="145"/>
      <c r="D3" s="145"/>
      <c r="E3" s="145"/>
      <c r="F3" s="145"/>
      <c r="G3" s="145"/>
      <c r="H3" s="145"/>
      <c r="I3" s="14"/>
      <c r="J3" s="13"/>
      <c r="K3" s="14"/>
      <c r="L3" s="145"/>
      <c r="M3" s="14"/>
      <c r="N3" s="145"/>
      <c r="O3" s="14"/>
      <c r="P3" s="145"/>
      <c r="Q3" s="146" t="s">
        <v>2</v>
      </c>
    </row>
    <row r="4" spans="1:20" s="29" customFormat="1" ht="16.5" customHeight="1" thickBot="1" x14ac:dyDescent="0.25">
      <c r="A4" s="147" t="str">
        <f>'[1]Week SetUp'!$A$10</f>
        <v>26th - 30th May 2016</v>
      </c>
      <c r="B4" s="147"/>
      <c r="C4" s="147"/>
      <c r="D4" s="148"/>
      <c r="E4" s="148"/>
      <c r="F4" s="20">
        <f>'[1]Week SetUp'!$C$10</f>
        <v>0</v>
      </c>
      <c r="G4" s="149"/>
      <c r="H4" s="20"/>
      <c r="I4" s="25"/>
      <c r="J4" s="24">
        <f>'[1]Week SetUp'!$D$10</f>
        <v>0</v>
      </c>
      <c r="K4" s="25"/>
      <c r="L4" s="150">
        <f>'[1]Week SetUp'!$A$12</f>
        <v>0</v>
      </c>
      <c r="M4" s="25"/>
      <c r="N4" s="151"/>
      <c r="O4" s="152"/>
      <c r="P4" s="151"/>
      <c r="Q4" s="153" t="str">
        <f>'[1]Week SetUp'!$E$10</f>
        <v>Lamech Kevin Clarke</v>
      </c>
    </row>
    <row r="5" spans="1:20" s="17" customFormat="1" ht="12" x14ac:dyDescent="0.2">
      <c r="A5" s="125"/>
      <c r="B5" s="154" t="s">
        <v>3</v>
      </c>
      <c r="C5" s="154" t="s">
        <v>36</v>
      </c>
      <c r="D5" s="154" t="s">
        <v>4</v>
      </c>
      <c r="E5" s="155" t="s">
        <v>5</v>
      </c>
      <c r="F5" s="155" t="s">
        <v>6</v>
      </c>
      <c r="G5" s="155"/>
      <c r="H5" s="155"/>
      <c r="I5" s="155"/>
      <c r="J5" s="154" t="s">
        <v>7</v>
      </c>
      <c r="K5" s="156"/>
      <c r="L5" s="154" t="s">
        <v>8</v>
      </c>
      <c r="M5" s="156"/>
      <c r="N5" s="154" t="s">
        <v>9</v>
      </c>
      <c r="O5" s="156"/>
      <c r="P5" s="154" t="s">
        <v>37</v>
      </c>
      <c r="Q5" s="157"/>
    </row>
    <row r="6" spans="1:20" s="17" customFormat="1" ht="3.75" customHeight="1" thickBot="1" x14ac:dyDescent="0.25">
      <c r="A6" s="158"/>
      <c r="B6" s="159"/>
      <c r="C6" s="160"/>
      <c r="D6" s="159"/>
      <c r="E6" s="161"/>
      <c r="F6" s="161"/>
      <c r="G6" s="85"/>
      <c r="H6" s="161"/>
      <c r="I6" s="162"/>
      <c r="J6" s="159"/>
      <c r="K6" s="162"/>
      <c r="L6" s="159"/>
      <c r="M6" s="162"/>
      <c r="N6" s="159"/>
      <c r="O6" s="162"/>
      <c r="P6" s="159"/>
      <c r="Q6" s="163"/>
    </row>
    <row r="7" spans="1:20" s="51" customFormat="1" ht="10.5" customHeight="1" x14ac:dyDescent="0.2">
      <c r="A7" s="164">
        <v>1</v>
      </c>
      <c r="B7" s="42">
        <f>IF($D7="","",VLOOKUP($D7,'[1]Boys Si Main Draw Prep'!$A$7:$P$22,15))</f>
        <v>0</v>
      </c>
      <c r="C7" s="42">
        <f>IF($D7="","",VLOOKUP($D7,'[1]Boys Si Main Draw Prep'!$A$7:$P$22,16))</f>
        <v>0</v>
      </c>
      <c r="D7" s="43">
        <v>1</v>
      </c>
      <c r="E7" s="44" t="str">
        <f>UPPER(IF($D7="","",VLOOKUP($D7,'[1]Boys Si Main Draw Prep'!$A$7:$P$22,2)))</f>
        <v>SYLVESTER</v>
      </c>
      <c r="F7" s="44" t="str">
        <f>IF($D7="","",VLOOKUP($D7,'[1]Boys Si Main Draw Prep'!$A$7:$P$22,3))</f>
        <v>BECKHAM</v>
      </c>
      <c r="G7" s="44"/>
      <c r="H7" s="44">
        <f>IF($D7="","",VLOOKUP($D7,'[1]Boys Si Main Draw Prep'!$A$7:$P$22,4))</f>
        <v>0</v>
      </c>
      <c r="I7" s="165"/>
      <c r="J7" s="166"/>
      <c r="K7" s="166"/>
      <c r="L7" s="166"/>
      <c r="M7" s="166"/>
      <c r="N7" s="167"/>
      <c r="O7" s="49"/>
      <c r="P7" s="87"/>
      <c r="Q7" s="88"/>
      <c r="R7" s="50"/>
      <c r="T7" s="52" t="str">
        <f>'[1]SetUp Officials'!P21</f>
        <v>Umpire</v>
      </c>
    </row>
    <row r="8" spans="1:20" s="51" customFormat="1" ht="9.6" customHeight="1" x14ac:dyDescent="0.2">
      <c r="A8" s="168"/>
      <c r="B8" s="54"/>
      <c r="C8" s="54"/>
      <c r="D8" s="54"/>
      <c r="E8" s="166"/>
      <c r="F8" s="166"/>
      <c r="G8" s="169"/>
      <c r="H8" s="62" t="s">
        <v>11</v>
      </c>
      <c r="I8" s="170" t="s">
        <v>12</v>
      </c>
      <c r="J8" s="171" t="str">
        <f>UPPER(IF(OR(I8="a",I8="as"),E7,IF(OR(I8="b",I8="bs"),E9,)))</f>
        <v>SYLVESTER</v>
      </c>
      <c r="K8" s="171"/>
      <c r="L8" s="166"/>
      <c r="M8" s="166"/>
      <c r="N8" s="167"/>
      <c r="O8" s="49"/>
      <c r="P8" s="87"/>
      <c r="Q8" s="88"/>
      <c r="R8" s="50"/>
      <c r="T8" s="57" t="str">
        <f>'[1]SetUp Officials'!P22</f>
        <v/>
      </c>
    </row>
    <row r="9" spans="1:20" s="51" customFormat="1" ht="9.6" customHeight="1" x14ac:dyDescent="0.2">
      <c r="A9" s="168">
        <v>2</v>
      </c>
      <c r="B9" s="42">
        <f>IF($D9="","",VLOOKUP($D9,'[1]Boys Si Main Draw Prep'!$A$7:$P$22,15))</f>
        <v>0</v>
      </c>
      <c r="C9" s="42">
        <f>IF($D9="","",VLOOKUP($D9,'[1]Boys Si Main Draw Prep'!$A$7:$P$22,16))</f>
        <v>0</v>
      </c>
      <c r="D9" s="43">
        <v>11</v>
      </c>
      <c r="E9" s="42" t="str">
        <f>UPPER(IF($D9="","",VLOOKUP($D9,'[1]Boys Si Main Draw Prep'!$A$7:$P$22,2)))</f>
        <v>BYE</v>
      </c>
      <c r="F9" s="42">
        <f>IF($D9="","",VLOOKUP($D9,'[1]Boys Si Main Draw Prep'!$A$7:$P$22,3))</f>
        <v>0</v>
      </c>
      <c r="G9" s="42"/>
      <c r="H9" s="42">
        <f>IF($D9="","",VLOOKUP($D9,'[1]Boys Si Main Draw Prep'!$A$7:$P$22,4))</f>
        <v>0</v>
      </c>
      <c r="I9" s="172"/>
      <c r="J9" s="166"/>
      <c r="K9" s="173"/>
      <c r="L9" s="166"/>
      <c r="M9" s="166"/>
      <c r="N9" s="167"/>
      <c r="O9" s="49"/>
      <c r="P9" s="87"/>
      <c r="Q9" s="88"/>
      <c r="R9" s="50"/>
      <c r="T9" s="57" t="str">
        <f>'[1]SetUp Officials'!P23</f>
        <v/>
      </c>
    </row>
    <row r="10" spans="1:20" s="51" customFormat="1" ht="9.6" customHeight="1" x14ac:dyDescent="0.2">
      <c r="A10" s="168"/>
      <c r="B10" s="54"/>
      <c r="C10" s="54"/>
      <c r="D10" s="72"/>
      <c r="E10" s="166"/>
      <c r="F10" s="166"/>
      <c r="G10" s="169"/>
      <c r="H10" s="166"/>
      <c r="I10" s="174"/>
      <c r="J10" s="62" t="s">
        <v>11</v>
      </c>
      <c r="K10" s="63" t="s">
        <v>83</v>
      </c>
      <c r="L10" s="171" t="str">
        <f>UPPER(IF(OR(K10="a",K10="as"),J8,IF(OR(K10="b",K10="bs"),J12,)))</f>
        <v>SYLVESTER</v>
      </c>
      <c r="M10" s="175"/>
      <c r="N10" s="176"/>
      <c r="O10" s="176"/>
      <c r="P10" s="87"/>
      <c r="Q10" s="88"/>
      <c r="R10" s="50"/>
      <c r="T10" s="57" t="str">
        <f>'[1]SetUp Officials'!P24</f>
        <v/>
      </c>
    </row>
    <row r="11" spans="1:20" s="51" customFormat="1" ht="9.6" customHeight="1" x14ac:dyDescent="0.2">
      <c r="A11" s="168">
        <v>3</v>
      </c>
      <c r="B11" s="42">
        <f>IF($D11="","",VLOOKUP($D11,'[1]Boys Si Main Draw Prep'!$A$7:$P$22,15))</f>
        <v>0</v>
      </c>
      <c r="C11" s="42">
        <f>IF($D11="","",VLOOKUP($D11,'[1]Boys Si Main Draw Prep'!$A$7:$P$22,16))</f>
        <v>0</v>
      </c>
      <c r="D11" s="43">
        <v>7</v>
      </c>
      <c r="E11" s="42" t="str">
        <f>UPPER(IF($D11="","",VLOOKUP($D11,'[1]Boys Si Main Draw Prep'!$A$7:$P$22,2)))</f>
        <v>CHIN</v>
      </c>
      <c r="F11" s="42" t="str">
        <f>IF($D11="","",VLOOKUP($D11,'[1]Boys Si Main Draw Prep'!$A$7:$P$22,3))</f>
        <v>ALEX</v>
      </c>
      <c r="G11" s="42"/>
      <c r="H11" s="42">
        <f>IF($D11="","",VLOOKUP($D11,'[1]Boys Si Main Draw Prep'!$A$7:$P$22,4))</f>
        <v>0</v>
      </c>
      <c r="I11" s="165"/>
      <c r="J11" s="166"/>
      <c r="K11" s="177"/>
      <c r="L11" s="60">
        <v>61</v>
      </c>
      <c r="M11" s="178"/>
      <c r="N11" s="176"/>
      <c r="O11" s="176"/>
      <c r="P11" s="87"/>
      <c r="Q11" s="88"/>
      <c r="R11" s="50"/>
      <c r="T11" s="57" t="str">
        <f>'[1]SetUp Officials'!P25</f>
        <v/>
      </c>
    </row>
    <row r="12" spans="1:20" s="51" customFormat="1" ht="9.6" customHeight="1" x14ac:dyDescent="0.2">
      <c r="A12" s="168"/>
      <c r="B12" s="54"/>
      <c r="C12" s="54"/>
      <c r="D12" s="72"/>
      <c r="E12" s="166"/>
      <c r="F12" s="166"/>
      <c r="G12" s="169"/>
      <c r="H12" s="62" t="s">
        <v>11</v>
      </c>
      <c r="I12" s="170" t="s">
        <v>12</v>
      </c>
      <c r="J12" s="171" t="str">
        <f>UPPER(IF(OR(I12="a",I12="as"),E11,IF(OR(I12="b",I12="bs"),E13,)))</f>
        <v>CHIN</v>
      </c>
      <c r="K12" s="179"/>
      <c r="L12" s="166"/>
      <c r="M12" s="178"/>
      <c r="N12" s="176"/>
      <c r="O12" s="176"/>
      <c r="P12" s="87"/>
      <c r="Q12" s="88"/>
      <c r="R12" s="50"/>
      <c r="T12" s="57" t="str">
        <f>'[1]SetUp Officials'!P26</f>
        <v/>
      </c>
    </row>
    <row r="13" spans="1:20" s="51" customFormat="1" ht="9.6" customHeight="1" x14ac:dyDescent="0.2">
      <c r="A13" s="168">
        <v>4</v>
      </c>
      <c r="B13" s="42">
        <f>IF($D13="","",VLOOKUP($D13,'[1]Boys Si Main Draw Prep'!$A$7:$P$22,15))</f>
        <v>0</v>
      </c>
      <c r="C13" s="42">
        <f>IF($D13="","",VLOOKUP($D13,'[1]Boys Si Main Draw Prep'!$A$7:$P$22,16))</f>
        <v>0</v>
      </c>
      <c r="D13" s="43">
        <v>11</v>
      </c>
      <c r="E13" s="42" t="str">
        <f>UPPER(IF($D13="","",VLOOKUP($D13,'[1]Boys Si Main Draw Prep'!$A$7:$P$22,2)))</f>
        <v>BYE</v>
      </c>
      <c r="F13" s="42">
        <f>IF($D13="","",VLOOKUP($D13,'[1]Boys Si Main Draw Prep'!$A$7:$P$22,3))</f>
        <v>0</v>
      </c>
      <c r="G13" s="42"/>
      <c r="H13" s="42">
        <f>IF($D13="","",VLOOKUP($D13,'[1]Boys Si Main Draw Prep'!$A$7:$P$22,4))</f>
        <v>0</v>
      </c>
      <c r="I13" s="180"/>
      <c r="J13" s="166"/>
      <c r="K13" s="166"/>
      <c r="L13" s="166"/>
      <c r="M13" s="178"/>
      <c r="N13" s="176"/>
      <c r="O13" s="176"/>
      <c r="P13" s="87"/>
      <c r="Q13" s="88"/>
      <c r="R13" s="50"/>
      <c r="T13" s="57" t="str">
        <f>'[1]SetUp Officials'!P27</f>
        <v/>
      </c>
    </row>
    <row r="14" spans="1:20" s="51" customFormat="1" ht="9.6" customHeight="1" x14ac:dyDescent="0.2">
      <c r="A14" s="168"/>
      <c r="B14" s="54"/>
      <c r="C14" s="54"/>
      <c r="D14" s="72"/>
      <c r="E14" s="166"/>
      <c r="F14" s="166"/>
      <c r="G14" s="169"/>
      <c r="H14" s="181"/>
      <c r="I14" s="174"/>
      <c r="J14" s="166"/>
      <c r="K14" s="166"/>
      <c r="L14" s="62" t="s">
        <v>11</v>
      </c>
      <c r="M14" s="63" t="s">
        <v>12</v>
      </c>
      <c r="N14" s="171" t="str">
        <f>UPPER(IF(OR(M14="a",M14="as"),L10,IF(OR(M14="b",M14="bs"),L18,)))</f>
        <v>SYLVESTER</v>
      </c>
      <c r="O14" s="175"/>
      <c r="P14" s="87"/>
      <c r="Q14" s="88"/>
      <c r="R14" s="50"/>
      <c r="T14" s="57" t="str">
        <f>'[1]SetUp Officials'!P28</f>
        <v/>
      </c>
    </row>
    <row r="15" spans="1:20" s="51" customFormat="1" ht="9.6" customHeight="1" x14ac:dyDescent="0.2">
      <c r="A15" s="164">
        <v>5</v>
      </c>
      <c r="B15" s="42">
        <f>IF($D15="","",VLOOKUP($D15,'[1]Boys Si Main Draw Prep'!$A$7:$P$22,15))</f>
        <v>0</v>
      </c>
      <c r="C15" s="42">
        <f>IF($D15="","",VLOOKUP($D15,'[1]Boys Si Main Draw Prep'!$A$7:$P$22,16))</f>
        <v>0</v>
      </c>
      <c r="D15" s="43">
        <v>4</v>
      </c>
      <c r="E15" s="44" t="str">
        <f>UPPER(IF($D15="","",VLOOKUP($D15,'[1]Boys Si Main Draw Prep'!$A$7:$P$22,2)))</f>
        <v>DENOON</v>
      </c>
      <c r="F15" s="44" t="str">
        <f>IF($D15="","",VLOOKUP($D15,'[1]Boys Si Main Draw Prep'!$A$7:$P$22,3))</f>
        <v>LUCA</v>
      </c>
      <c r="G15" s="44"/>
      <c r="H15" s="44">
        <f>IF($D15="","",VLOOKUP($D15,'[1]Boys Si Main Draw Prep'!$A$7:$P$22,4))</f>
        <v>0</v>
      </c>
      <c r="I15" s="182"/>
      <c r="J15" s="166"/>
      <c r="K15" s="166"/>
      <c r="L15" s="166"/>
      <c r="M15" s="178"/>
      <c r="N15" s="166" t="s">
        <v>86</v>
      </c>
      <c r="O15" s="178"/>
      <c r="P15" s="87"/>
      <c r="Q15" s="88"/>
      <c r="R15" s="50"/>
      <c r="T15" s="57" t="str">
        <f>'[1]SetUp Officials'!P29</f>
        <v/>
      </c>
    </row>
    <row r="16" spans="1:20" s="51" customFormat="1" ht="9.6" customHeight="1" thickBot="1" x14ac:dyDescent="0.25">
      <c r="A16" s="168"/>
      <c r="B16" s="54"/>
      <c r="C16" s="54"/>
      <c r="D16" s="72"/>
      <c r="E16" s="166"/>
      <c r="F16" s="166"/>
      <c r="G16" s="169"/>
      <c r="H16" s="62" t="s">
        <v>11</v>
      </c>
      <c r="I16" s="170" t="s">
        <v>12</v>
      </c>
      <c r="J16" s="171" t="str">
        <f>UPPER(IF(OR(I16="a",I16="as"),E15,IF(OR(I16="b",I16="bs"),E17,)))</f>
        <v>DENOON</v>
      </c>
      <c r="K16" s="171"/>
      <c r="L16" s="166"/>
      <c r="M16" s="178"/>
      <c r="N16" s="176"/>
      <c r="O16" s="178"/>
      <c r="P16" s="87"/>
      <c r="Q16" s="88"/>
      <c r="R16" s="50"/>
      <c r="T16" s="74" t="str">
        <f>'[1]SetUp Officials'!P30</f>
        <v>None</v>
      </c>
    </row>
    <row r="17" spans="1:18" s="51" customFormat="1" ht="9.6" customHeight="1" x14ac:dyDescent="0.2">
      <c r="A17" s="168">
        <v>6</v>
      </c>
      <c r="B17" s="42">
        <f>IF($D17="","",VLOOKUP($D17,'[1]Boys Si Main Draw Prep'!$A$7:$P$22,15))</f>
        <v>0</v>
      </c>
      <c r="C17" s="42">
        <f>IF($D17="","",VLOOKUP($D17,'[1]Boys Si Main Draw Prep'!$A$7:$P$22,16))</f>
        <v>0</v>
      </c>
      <c r="D17" s="43">
        <v>11</v>
      </c>
      <c r="E17" s="42" t="str">
        <f>UPPER(IF($D17="","",VLOOKUP($D17,'[1]Boys Si Main Draw Prep'!$A$7:$P$22,2)))</f>
        <v>BYE</v>
      </c>
      <c r="F17" s="42">
        <f>IF($D17="","",VLOOKUP($D17,'[1]Boys Si Main Draw Prep'!$A$7:$P$22,3))</f>
        <v>0</v>
      </c>
      <c r="G17" s="42"/>
      <c r="H17" s="42">
        <f>IF($D17="","",VLOOKUP($D17,'[1]Boys Si Main Draw Prep'!$A$7:$P$22,4))</f>
        <v>0</v>
      </c>
      <c r="I17" s="172"/>
      <c r="J17" s="166"/>
      <c r="K17" s="173"/>
      <c r="L17" s="166"/>
      <c r="M17" s="178"/>
      <c r="N17" s="176"/>
      <c r="O17" s="178"/>
      <c r="P17" s="87"/>
      <c r="Q17" s="88"/>
      <c r="R17" s="50"/>
    </row>
    <row r="18" spans="1:18" s="51" customFormat="1" ht="9.6" customHeight="1" x14ac:dyDescent="0.2">
      <c r="A18" s="168"/>
      <c r="B18" s="54"/>
      <c r="C18" s="54"/>
      <c r="D18" s="72"/>
      <c r="E18" s="166"/>
      <c r="F18" s="166"/>
      <c r="G18" s="169"/>
      <c r="H18" s="166"/>
      <c r="I18" s="174"/>
      <c r="J18" s="62" t="s">
        <v>11</v>
      </c>
      <c r="K18" s="63" t="s">
        <v>81</v>
      </c>
      <c r="L18" s="171" t="str">
        <f>UPPER(IF(OR(K18="a",K18="as"),J16,IF(OR(K18="b",K18="bs"),J20,)))</f>
        <v>DALLA COSTA</v>
      </c>
      <c r="M18" s="183"/>
      <c r="N18" s="176"/>
      <c r="O18" s="178"/>
      <c r="P18" s="87"/>
      <c r="Q18" s="88"/>
      <c r="R18" s="50"/>
    </row>
    <row r="19" spans="1:18" s="51" customFormat="1" ht="9.6" customHeight="1" x14ac:dyDescent="0.2">
      <c r="A19" s="168">
        <v>7</v>
      </c>
      <c r="B19" s="42">
        <f>IF($D19="","",VLOOKUP($D19,'[1]Boys Si Main Draw Prep'!$A$7:$P$22,15))</f>
        <v>0</v>
      </c>
      <c r="C19" s="42">
        <f>IF($D19="","",VLOOKUP($D19,'[1]Boys Si Main Draw Prep'!$A$7:$P$22,16))</f>
        <v>0</v>
      </c>
      <c r="D19" s="43">
        <v>6</v>
      </c>
      <c r="E19" s="42" t="str">
        <f>UPPER(IF($D19="","",VLOOKUP($D19,'[1]Boys Si Main Draw Prep'!$A$7:$P$22,2)))</f>
        <v>RAMSUMAIR</v>
      </c>
      <c r="F19" s="42" t="str">
        <f>IF($D19="","",VLOOKUP($D19,'[1]Boys Si Main Draw Prep'!$A$7:$P$22,3))</f>
        <v>SHANE</v>
      </c>
      <c r="G19" s="42"/>
      <c r="H19" s="42">
        <f>IF($D19="","",VLOOKUP($D19,'[1]Boys Si Main Draw Prep'!$A$7:$P$22,4))</f>
        <v>0</v>
      </c>
      <c r="I19" s="165"/>
      <c r="J19" s="166"/>
      <c r="K19" s="177"/>
      <c r="L19" s="60">
        <v>63</v>
      </c>
      <c r="M19" s="176"/>
      <c r="N19" s="176"/>
      <c r="O19" s="178"/>
      <c r="P19" s="87"/>
      <c r="Q19" s="88"/>
      <c r="R19" s="50"/>
    </row>
    <row r="20" spans="1:18" s="51" customFormat="1" ht="9.6" customHeight="1" x14ac:dyDescent="0.2">
      <c r="A20" s="168"/>
      <c r="B20" s="54"/>
      <c r="C20" s="54"/>
      <c r="D20" s="54"/>
      <c r="E20" s="166"/>
      <c r="F20" s="166"/>
      <c r="G20" s="169"/>
      <c r="H20" s="62" t="s">
        <v>11</v>
      </c>
      <c r="I20" s="170" t="s">
        <v>81</v>
      </c>
      <c r="J20" s="171" t="str">
        <f>UPPER(IF(OR(I20="a",I20="as"),E19,IF(OR(I20="b",I20="bs"),E21,)))</f>
        <v>DALLA COSTA</v>
      </c>
      <c r="K20" s="179"/>
      <c r="L20" s="166"/>
      <c r="M20" s="176"/>
      <c r="N20" s="176"/>
      <c r="O20" s="178"/>
      <c r="P20" s="87"/>
      <c r="Q20" s="88"/>
      <c r="R20" s="50"/>
    </row>
    <row r="21" spans="1:18" s="51" customFormat="1" ht="9.6" customHeight="1" x14ac:dyDescent="0.2">
      <c r="A21" s="168">
        <v>8</v>
      </c>
      <c r="B21" s="42">
        <f>IF($D21="","",VLOOKUP($D21,'[1]Boys Si Main Draw Prep'!$A$7:$P$22,15))</f>
        <v>0</v>
      </c>
      <c r="C21" s="42">
        <f>IF($D21="","",VLOOKUP($D21,'[1]Boys Si Main Draw Prep'!$A$7:$P$22,16))</f>
        <v>0</v>
      </c>
      <c r="D21" s="43">
        <v>5</v>
      </c>
      <c r="E21" s="42" t="str">
        <f>UPPER(IF($D21="","",VLOOKUP($D21,'[1]Boys Si Main Draw Prep'!$A$7:$P$22,2)))</f>
        <v>DALLA COSTA</v>
      </c>
      <c r="F21" s="42" t="str">
        <f>IF($D21="","",VLOOKUP($D21,'[1]Boys Si Main Draw Prep'!$A$7:$P$22,3))</f>
        <v>KALE</v>
      </c>
      <c r="G21" s="42"/>
      <c r="H21" s="42">
        <f>IF($D21="","",VLOOKUP($D21,'[1]Boys Si Main Draw Prep'!$A$7:$P$22,4))</f>
        <v>0</v>
      </c>
      <c r="I21" s="180"/>
      <c r="J21" s="60">
        <v>64</v>
      </c>
      <c r="K21" s="166"/>
      <c r="L21" s="166"/>
      <c r="M21" s="176"/>
      <c r="N21" s="176"/>
      <c r="O21" s="178"/>
      <c r="P21" s="87"/>
      <c r="Q21" s="88"/>
      <c r="R21" s="50"/>
    </row>
    <row r="22" spans="1:18" s="51" customFormat="1" ht="9.6" customHeight="1" x14ac:dyDescent="0.2">
      <c r="A22" s="168"/>
      <c r="B22" s="54"/>
      <c r="C22" s="54"/>
      <c r="D22" s="54"/>
      <c r="E22" s="181"/>
      <c r="F22" s="181"/>
      <c r="G22" s="184"/>
      <c r="H22" s="181"/>
      <c r="I22" s="174"/>
      <c r="J22" s="166"/>
      <c r="K22" s="166"/>
      <c r="L22" s="166"/>
      <c r="M22" s="176"/>
      <c r="N22" s="62" t="s">
        <v>11</v>
      </c>
      <c r="O22" s="63" t="s">
        <v>84</v>
      </c>
      <c r="P22" s="171" t="str">
        <f>UPPER(IF(OR(O22="a",O22="as"),N14,IF(OR(O22="b",O22="bs"),N30,)))</f>
        <v>JEARY</v>
      </c>
      <c r="Q22" s="175"/>
      <c r="R22" s="50"/>
    </row>
    <row r="23" spans="1:18" s="51" customFormat="1" ht="9.6" customHeight="1" x14ac:dyDescent="0.2">
      <c r="A23" s="168">
        <v>9</v>
      </c>
      <c r="B23" s="42">
        <f>IF($D23="","",VLOOKUP($D23,'[1]Boys Si Main Draw Prep'!$A$7:$P$22,15))</f>
        <v>0</v>
      </c>
      <c r="C23" s="42">
        <f>IF($D23="","",VLOOKUP($D23,'[1]Boys Si Main Draw Prep'!$A$7:$P$22,16))</f>
        <v>0</v>
      </c>
      <c r="D23" s="43">
        <v>10</v>
      </c>
      <c r="E23" s="42" t="str">
        <f>UPPER(IF($D23="","",VLOOKUP($D23,'[1]Boys Si Main Draw Prep'!$A$7:$P$22,2)))</f>
        <v>QUASHIE</v>
      </c>
      <c r="F23" s="42" t="str">
        <f>IF($D23="","",VLOOKUP($D23,'[1]Boys Si Main Draw Prep'!$A$7:$P$22,3))</f>
        <v>JACE</v>
      </c>
      <c r="G23" s="42"/>
      <c r="H23" s="42">
        <f>IF($D23="","",VLOOKUP($D23,'[1]Boys Si Main Draw Prep'!$A$7:$P$22,4))</f>
        <v>0</v>
      </c>
      <c r="I23" s="165"/>
      <c r="J23" s="166"/>
      <c r="K23" s="166"/>
      <c r="L23" s="166"/>
      <c r="M23" s="176"/>
      <c r="N23" s="166"/>
      <c r="O23" s="178"/>
      <c r="P23" s="166" t="s">
        <v>258</v>
      </c>
      <c r="Q23" s="176"/>
      <c r="R23" s="50"/>
    </row>
    <row r="24" spans="1:18" s="51" customFormat="1" ht="9.6" customHeight="1" x14ac:dyDescent="0.2">
      <c r="A24" s="168"/>
      <c r="B24" s="54"/>
      <c r="C24" s="54"/>
      <c r="D24" s="54"/>
      <c r="E24" s="166"/>
      <c r="F24" s="166"/>
      <c r="G24" s="169"/>
      <c r="H24" s="62" t="s">
        <v>11</v>
      </c>
      <c r="I24" s="170" t="s">
        <v>82</v>
      </c>
      <c r="J24" s="171" t="str">
        <f>UPPER(IF(OR(I24="a",I24="as"),E23,IF(OR(I24="b",I24="bs"),E25,)))</f>
        <v>QUASHIE</v>
      </c>
      <c r="K24" s="171"/>
      <c r="L24" s="166"/>
      <c r="M24" s="176"/>
      <c r="N24" s="176"/>
      <c r="O24" s="178"/>
      <c r="P24" s="87"/>
      <c r="Q24" s="88"/>
      <c r="R24" s="50"/>
    </row>
    <row r="25" spans="1:18" s="51" customFormat="1" ht="9.6" customHeight="1" x14ac:dyDescent="0.2">
      <c r="A25" s="168">
        <v>10</v>
      </c>
      <c r="B25" s="42">
        <f>IF($D25="","",VLOOKUP($D25,'[1]Boys Si Main Draw Prep'!$A$7:$P$22,15))</f>
        <v>0</v>
      </c>
      <c r="C25" s="42">
        <f>IF($D25="","",VLOOKUP($D25,'[1]Boys Si Main Draw Prep'!$A$7:$P$22,16))</f>
        <v>0</v>
      </c>
      <c r="D25" s="43">
        <v>8</v>
      </c>
      <c r="E25" s="42" t="str">
        <f>UPPER(IF($D25="","",VLOOKUP($D25,'[1]Boys Si Main Draw Prep'!$A$7:$P$22,2)))</f>
        <v>SHARMA</v>
      </c>
      <c r="F25" s="42" t="str">
        <f>IF($D25="","",VLOOKUP($D25,'[1]Boys Si Main Draw Prep'!$A$7:$P$22,3))</f>
        <v>ARAN</v>
      </c>
      <c r="G25" s="42"/>
      <c r="H25" s="42">
        <f>IF($D25="","",VLOOKUP($D25,'[1]Boys Si Main Draw Prep'!$A$7:$P$22,4))</f>
        <v>0</v>
      </c>
      <c r="I25" s="172"/>
      <c r="J25" s="60">
        <v>62</v>
      </c>
      <c r="K25" s="173"/>
      <c r="L25" s="166"/>
      <c r="M25" s="176"/>
      <c r="N25" s="176"/>
      <c r="O25" s="178"/>
      <c r="P25" s="87"/>
      <c r="Q25" s="88"/>
      <c r="R25" s="50"/>
    </row>
    <row r="26" spans="1:18" s="51" customFormat="1" ht="9.6" customHeight="1" x14ac:dyDescent="0.2">
      <c r="A26" s="168"/>
      <c r="B26" s="54"/>
      <c r="C26" s="54"/>
      <c r="D26" s="72"/>
      <c r="E26" s="166"/>
      <c r="F26" s="166"/>
      <c r="G26" s="169"/>
      <c r="H26" s="166"/>
      <c r="I26" s="174"/>
      <c r="J26" s="62" t="s">
        <v>11</v>
      </c>
      <c r="K26" s="63" t="s">
        <v>81</v>
      </c>
      <c r="L26" s="171" t="str">
        <f>UPPER(IF(OR(K26="a",K26="as"),J24,IF(OR(K26="b",K26="bs"),J28,)))</f>
        <v>HADDEN</v>
      </c>
      <c r="M26" s="175"/>
      <c r="N26" s="176"/>
      <c r="O26" s="178"/>
      <c r="P26" s="87"/>
      <c r="Q26" s="88"/>
      <c r="R26" s="50"/>
    </row>
    <row r="27" spans="1:18" s="51" customFormat="1" ht="9.6" customHeight="1" x14ac:dyDescent="0.2">
      <c r="A27" s="168">
        <v>11</v>
      </c>
      <c r="B27" s="42">
        <f>IF($D27="","",VLOOKUP($D27,'[1]Boys Si Main Draw Prep'!$A$7:$P$22,15))</f>
        <v>0</v>
      </c>
      <c r="C27" s="42">
        <f>IF($D27="","",VLOOKUP($D27,'[1]Boys Si Main Draw Prep'!$A$7:$P$22,16))</f>
        <v>0</v>
      </c>
      <c r="D27" s="43">
        <v>11</v>
      </c>
      <c r="E27" s="42" t="str">
        <f>UPPER(IF($D27="","",VLOOKUP($D27,'[1]Boys Si Main Draw Prep'!$A$7:$P$22,2)))</f>
        <v>BYE</v>
      </c>
      <c r="F27" s="42">
        <f>IF($D27="","",VLOOKUP($D27,'[1]Boys Si Main Draw Prep'!$A$7:$P$22,3))</f>
        <v>0</v>
      </c>
      <c r="G27" s="42"/>
      <c r="H27" s="42">
        <f>IF($D27="","",VLOOKUP($D27,'[1]Boys Si Main Draw Prep'!$A$7:$P$22,4))</f>
        <v>0</v>
      </c>
      <c r="I27" s="165"/>
      <c r="J27" s="166"/>
      <c r="K27" s="177"/>
      <c r="L27" s="60">
        <v>62</v>
      </c>
      <c r="M27" s="178"/>
      <c r="N27" s="176"/>
      <c r="O27" s="178"/>
      <c r="P27" s="87"/>
      <c r="Q27" s="88"/>
      <c r="R27" s="50"/>
    </row>
    <row r="28" spans="1:18" s="51" customFormat="1" ht="9.6" customHeight="1" x14ac:dyDescent="0.2">
      <c r="A28" s="164"/>
      <c r="B28" s="54"/>
      <c r="C28" s="54"/>
      <c r="D28" s="72"/>
      <c r="E28" s="166"/>
      <c r="F28" s="166"/>
      <c r="G28" s="169"/>
      <c r="H28" s="62" t="s">
        <v>11</v>
      </c>
      <c r="I28" s="170" t="s">
        <v>38</v>
      </c>
      <c r="J28" s="171" t="str">
        <f>UPPER(IF(OR(I28="a",I28="as"),E27,IF(OR(I28="b",I28="bs"),E29,)))</f>
        <v>HADDEN</v>
      </c>
      <c r="K28" s="179"/>
      <c r="L28" s="166"/>
      <c r="M28" s="178"/>
      <c r="N28" s="176"/>
      <c r="O28" s="178"/>
      <c r="P28" s="87"/>
      <c r="Q28" s="88"/>
      <c r="R28" s="50"/>
    </row>
    <row r="29" spans="1:18" s="51" customFormat="1" ht="9.6" customHeight="1" x14ac:dyDescent="0.2">
      <c r="A29" s="164">
        <v>12</v>
      </c>
      <c r="B29" s="42">
        <f>IF($D29="","",VLOOKUP($D29,'[1]Boys Si Main Draw Prep'!$A$7:$P$22,15))</f>
        <v>0</v>
      </c>
      <c r="C29" s="42">
        <f>IF($D29="","",VLOOKUP($D29,'[1]Boys Si Main Draw Prep'!$A$7:$P$22,16))</f>
        <v>0</v>
      </c>
      <c r="D29" s="43">
        <v>3</v>
      </c>
      <c r="E29" s="44" t="str">
        <f>UPPER(IF($D29="","",VLOOKUP($D29,'[1]Boys Si Main Draw Prep'!$A$7:$P$22,2)))</f>
        <v>HADDEN</v>
      </c>
      <c r="F29" s="44" t="str">
        <f>IF($D29="","",VLOOKUP($D29,'[1]Boys Si Main Draw Prep'!$A$7:$P$22,3))</f>
        <v>JAMES</v>
      </c>
      <c r="G29" s="44"/>
      <c r="H29" s="44">
        <f>IF($D29="","",VLOOKUP($D29,'[1]Boys Si Main Draw Prep'!$A$7:$P$22,4))</f>
        <v>0</v>
      </c>
      <c r="I29" s="180"/>
      <c r="J29" s="166"/>
      <c r="K29" s="166"/>
      <c r="L29" s="166"/>
      <c r="M29" s="178"/>
      <c r="N29" s="176"/>
      <c r="O29" s="178"/>
      <c r="P29" s="87"/>
      <c r="Q29" s="88"/>
      <c r="R29" s="50"/>
    </row>
    <row r="30" spans="1:18" s="51" customFormat="1" ht="9.6" customHeight="1" x14ac:dyDescent="0.2">
      <c r="A30" s="168"/>
      <c r="B30" s="54"/>
      <c r="C30" s="54"/>
      <c r="D30" s="72"/>
      <c r="E30" s="166"/>
      <c r="F30" s="166"/>
      <c r="G30" s="169"/>
      <c r="H30" s="181"/>
      <c r="I30" s="174"/>
      <c r="J30" s="166"/>
      <c r="K30" s="166"/>
      <c r="L30" s="62" t="s">
        <v>11</v>
      </c>
      <c r="M30" s="63" t="s">
        <v>14</v>
      </c>
      <c r="N30" s="171" t="str">
        <f>UPPER(IF(OR(M30="a",M30="as"),L26,IF(OR(M30="b",M30="bs"),L34,)))</f>
        <v>JEARY</v>
      </c>
      <c r="O30" s="183"/>
      <c r="P30" s="87"/>
      <c r="Q30" s="88"/>
      <c r="R30" s="50"/>
    </row>
    <row r="31" spans="1:18" s="51" customFormat="1" ht="9.6" customHeight="1" x14ac:dyDescent="0.2">
      <c r="A31" s="168">
        <v>13</v>
      </c>
      <c r="B31" s="42">
        <f>IF($D31="","",VLOOKUP($D31,'[1]Boys Si Main Draw Prep'!$A$7:$P$22,15))</f>
        <v>0</v>
      </c>
      <c r="C31" s="42">
        <f>IF($D31="","",VLOOKUP($D31,'[1]Boys Si Main Draw Prep'!$A$7:$P$22,16))</f>
        <v>0</v>
      </c>
      <c r="D31" s="43">
        <v>11</v>
      </c>
      <c r="E31" s="42" t="str">
        <f>UPPER(IF($D31="","",VLOOKUP($D31,'[1]Boys Si Main Draw Prep'!$A$7:$P$22,2)))</f>
        <v>BYE</v>
      </c>
      <c r="F31" s="42">
        <f>IF($D31="","",VLOOKUP($D31,'[1]Boys Si Main Draw Prep'!$A$7:$P$22,3))</f>
        <v>0</v>
      </c>
      <c r="G31" s="42"/>
      <c r="H31" s="42">
        <f>IF($D31="","",VLOOKUP($D31,'[1]Boys Si Main Draw Prep'!$A$7:$P$22,4))</f>
        <v>0</v>
      </c>
      <c r="I31" s="182"/>
      <c r="J31" s="166"/>
      <c r="K31" s="166"/>
      <c r="L31" s="166"/>
      <c r="M31" s="178"/>
      <c r="N31" s="166" t="s">
        <v>87</v>
      </c>
      <c r="O31" s="176"/>
      <c r="P31" s="87"/>
      <c r="Q31" s="88"/>
      <c r="R31" s="50"/>
    </row>
    <row r="32" spans="1:18" s="51" customFormat="1" ht="9.6" customHeight="1" x14ac:dyDescent="0.2">
      <c r="A32" s="168"/>
      <c r="B32" s="54"/>
      <c r="C32" s="54"/>
      <c r="D32" s="72"/>
      <c r="E32" s="166"/>
      <c r="F32" s="166"/>
      <c r="G32" s="169"/>
      <c r="H32" s="62" t="s">
        <v>11</v>
      </c>
      <c r="I32" s="170" t="s">
        <v>14</v>
      </c>
      <c r="J32" s="171" t="str">
        <f>UPPER(IF(OR(I32="a",I32="as"),E31,IF(OR(I32="b",I32="bs"),E33,)))</f>
        <v>BYNG</v>
      </c>
      <c r="K32" s="171"/>
      <c r="L32" s="166"/>
      <c r="M32" s="178"/>
      <c r="N32" s="176"/>
      <c r="O32" s="176"/>
      <c r="P32" s="87"/>
      <c r="Q32" s="88"/>
      <c r="R32" s="50"/>
    </row>
    <row r="33" spans="1:18" s="51" customFormat="1" ht="9.6" customHeight="1" x14ac:dyDescent="0.2">
      <c r="A33" s="168">
        <v>14</v>
      </c>
      <c r="B33" s="42">
        <f>IF($D33="","",VLOOKUP($D33,'[1]Boys Si Main Draw Prep'!$A$7:$P$22,15))</f>
        <v>0</v>
      </c>
      <c r="C33" s="42">
        <f>IF($D33="","",VLOOKUP($D33,'[1]Boys Si Main Draw Prep'!$A$7:$P$22,16))</f>
        <v>0</v>
      </c>
      <c r="D33" s="43">
        <v>9</v>
      </c>
      <c r="E33" s="42" t="str">
        <f>UPPER(IF($D33="","",VLOOKUP($D33,'[1]Boys Si Main Draw Prep'!$A$7:$P$22,2)))</f>
        <v>BYNG</v>
      </c>
      <c r="F33" s="42" t="str">
        <f>IF($D33="","",VLOOKUP($D33,'[1]Boys Si Main Draw Prep'!$A$7:$P$22,3))</f>
        <v>ZACHERY</v>
      </c>
      <c r="G33" s="42"/>
      <c r="H33" s="42">
        <f>IF($D33="","",VLOOKUP($D33,'[1]Boys Si Main Draw Prep'!$A$7:$P$22,4))</f>
        <v>0</v>
      </c>
      <c r="I33" s="172"/>
      <c r="J33" s="166"/>
      <c r="K33" s="173"/>
      <c r="L33" s="166"/>
      <c r="M33" s="178"/>
      <c r="N33" s="176"/>
      <c r="O33" s="176"/>
      <c r="P33" s="87"/>
      <c r="Q33" s="88"/>
      <c r="R33" s="50"/>
    </row>
    <row r="34" spans="1:18" s="51" customFormat="1" ht="9.6" customHeight="1" x14ac:dyDescent="0.2">
      <c r="A34" s="168"/>
      <c r="B34" s="54"/>
      <c r="C34" s="54"/>
      <c r="D34" s="72"/>
      <c r="E34" s="166"/>
      <c r="F34" s="166"/>
      <c r="G34" s="169"/>
      <c r="H34" s="166"/>
      <c r="I34" s="174"/>
      <c r="J34" s="62" t="s">
        <v>11</v>
      </c>
      <c r="K34" s="63" t="s">
        <v>84</v>
      </c>
      <c r="L34" s="171" t="str">
        <f>UPPER(IF(OR(K34="a",K34="as"),J32,IF(OR(K34="b",K34="bs"),J36,)))</f>
        <v>JEARY</v>
      </c>
      <c r="M34" s="183"/>
      <c r="N34" s="176"/>
      <c r="O34" s="176"/>
      <c r="P34" s="87"/>
      <c r="Q34" s="88"/>
      <c r="R34" s="50"/>
    </row>
    <row r="35" spans="1:18" s="51" customFormat="1" ht="9.6" customHeight="1" x14ac:dyDescent="0.2">
      <c r="A35" s="168">
        <v>15</v>
      </c>
      <c r="B35" s="42">
        <f>IF($D35="","",VLOOKUP($D35,'[1]Boys Si Main Draw Prep'!$A$7:$P$22,15))</f>
        <v>0</v>
      </c>
      <c r="C35" s="42">
        <f>IF($D35="","",VLOOKUP($D35,'[1]Boys Si Main Draw Prep'!$A$7:$P$22,16))</f>
        <v>0</v>
      </c>
      <c r="D35" s="43">
        <v>11</v>
      </c>
      <c r="E35" s="42" t="str">
        <f>UPPER(IF($D35="","",VLOOKUP($D35,'[1]Boys Si Main Draw Prep'!$A$7:$P$22,2)))</f>
        <v>BYE</v>
      </c>
      <c r="F35" s="42">
        <f>IF($D35="","",VLOOKUP($D35,'[1]Boys Si Main Draw Prep'!$A$7:$P$22,3))</f>
        <v>0</v>
      </c>
      <c r="G35" s="42"/>
      <c r="H35" s="42">
        <f>IF($D35="","",VLOOKUP($D35,'[1]Boys Si Main Draw Prep'!$A$7:$P$22,4))</f>
        <v>0</v>
      </c>
      <c r="I35" s="165"/>
      <c r="J35" s="166"/>
      <c r="K35" s="177"/>
      <c r="L35" s="166" t="s">
        <v>85</v>
      </c>
      <c r="M35" s="176"/>
      <c r="N35" s="176"/>
      <c r="O35" s="176"/>
      <c r="P35" s="87"/>
      <c r="Q35" s="88"/>
      <c r="R35" s="50"/>
    </row>
    <row r="36" spans="1:18" s="51" customFormat="1" ht="9.6" customHeight="1" x14ac:dyDescent="0.2">
      <c r="A36" s="168"/>
      <c r="B36" s="54"/>
      <c r="C36" s="54"/>
      <c r="D36" s="54"/>
      <c r="E36" s="166"/>
      <c r="F36" s="166"/>
      <c r="G36" s="169"/>
      <c r="H36" s="62" t="s">
        <v>11</v>
      </c>
      <c r="I36" s="170" t="s">
        <v>14</v>
      </c>
      <c r="J36" s="171" t="str">
        <f>UPPER(IF(OR(I36="a",I36="as"),E35,IF(OR(I36="b",I36="bs"),E37,)))</f>
        <v>JEARY</v>
      </c>
      <c r="K36" s="179"/>
      <c r="L36" s="166"/>
      <c r="M36" s="176"/>
      <c r="N36" s="176"/>
      <c r="O36" s="176"/>
      <c r="P36" s="87"/>
      <c r="Q36" s="88"/>
      <c r="R36" s="50"/>
    </row>
    <row r="37" spans="1:18" s="51" customFormat="1" ht="9.6" customHeight="1" x14ac:dyDescent="0.2">
      <c r="A37" s="164">
        <v>16</v>
      </c>
      <c r="B37" s="42">
        <f>IF($D37="","",VLOOKUP($D37,'[1]Boys Si Main Draw Prep'!$A$7:$P$22,15))</f>
        <v>0</v>
      </c>
      <c r="C37" s="42">
        <f>IF($D37="","",VLOOKUP($D37,'[1]Boys Si Main Draw Prep'!$A$7:$P$22,16))</f>
        <v>0</v>
      </c>
      <c r="D37" s="43">
        <v>2</v>
      </c>
      <c r="E37" s="44" t="str">
        <f>UPPER(IF($D37="","",VLOOKUP($D37,'[1]Boys Si Main Draw Prep'!$A$7:$P$22,2)))</f>
        <v>JEARY</v>
      </c>
      <c r="F37" s="44" t="str">
        <f>IF($D37="","",VLOOKUP($D37,'[1]Boys Si Main Draw Prep'!$A$7:$P$22,3))</f>
        <v>DANIEL</v>
      </c>
      <c r="G37" s="42"/>
      <c r="H37" s="44">
        <f>IF($D37="","",VLOOKUP($D37,'[1]Boys Si Main Draw Prep'!$A$7:$P$22,4))</f>
        <v>0</v>
      </c>
      <c r="I37" s="180"/>
      <c r="J37" s="166"/>
      <c r="K37" s="166"/>
      <c r="L37" s="166"/>
      <c r="M37" s="176"/>
      <c r="N37" s="176"/>
      <c r="O37" s="176"/>
      <c r="P37" s="87"/>
      <c r="Q37" s="88"/>
      <c r="R37" s="50"/>
    </row>
    <row r="38" spans="1:18" s="51" customFormat="1" ht="9.6" customHeight="1" x14ac:dyDescent="0.2">
      <c r="A38" s="185"/>
      <c r="B38" s="54"/>
      <c r="C38" s="54"/>
      <c r="D38" s="54"/>
      <c r="E38" s="181"/>
      <c r="F38" s="181"/>
      <c r="G38" s="184"/>
      <c r="H38" s="166"/>
      <c r="I38" s="174"/>
      <c r="J38" s="166"/>
      <c r="K38" s="166"/>
      <c r="L38" s="166"/>
      <c r="M38" s="176"/>
      <c r="N38" s="176"/>
      <c r="O38" s="176"/>
      <c r="P38" s="87"/>
      <c r="Q38" s="88"/>
      <c r="R38" s="50"/>
    </row>
    <row r="39" spans="1:18" s="51" customFormat="1" ht="9.6" customHeight="1" x14ac:dyDescent="0.2">
      <c r="A39" s="186"/>
      <c r="B39" s="47"/>
      <c r="C39" s="47"/>
      <c r="D39" s="54"/>
      <c r="E39" s="47"/>
      <c r="F39" s="47"/>
      <c r="G39" s="47"/>
      <c r="H39" s="47"/>
      <c r="I39" s="54"/>
      <c r="J39" s="47"/>
      <c r="K39" s="47"/>
      <c r="L39" s="47"/>
      <c r="M39" s="84"/>
      <c r="N39" s="84"/>
      <c r="O39" s="84"/>
      <c r="P39" s="87"/>
      <c r="Q39" s="88"/>
      <c r="R39" s="50"/>
    </row>
    <row r="40" spans="1:18" s="51" customFormat="1" ht="9.6" customHeight="1" x14ac:dyDescent="0.2">
      <c r="A40" s="185"/>
      <c r="B40" s="54"/>
      <c r="C40" s="54"/>
      <c r="D40" s="54"/>
      <c r="E40" s="47"/>
      <c r="F40" s="47"/>
      <c r="H40" s="187"/>
      <c r="I40" s="54"/>
      <c r="J40" s="47"/>
      <c r="K40" s="47"/>
      <c r="L40" s="47"/>
      <c r="M40" s="84"/>
      <c r="N40" s="84"/>
      <c r="O40" s="84"/>
      <c r="P40" s="87"/>
      <c r="Q40" s="88"/>
      <c r="R40" s="50"/>
    </row>
    <row r="41" spans="1:18" s="51" customFormat="1" ht="9.6" hidden="1" customHeight="1" x14ac:dyDescent="0.2">
      <c r="A41" s="185"/>
      <c r="B41" s="47"/>
      <c r="C41" s="47"/>
      <c r="D41" s="54"/>
      <c r="E41" s="47"/>
      <c r="F41" s="47"/>
      <c r="G41" s="47"/>
      <c r="H41" s="47"/>
      <c r="I41" s="54"/>
      <c r="J41" s="47"/>
      <c r="K41" s="69"/>
      <c r="L41" s="47"/>
      <c r="M41" s="84"/>
      <c r="N41" s="84"/>
      <c r="O41" s="84"/>
      <c r="P41" s="87"/>
      <c r="Q41" s="88"/>
      <c r="R41" s="50"/>
    </row>
    <row r="42" spans="1:18" s="51" customFormat="1" ht="9.6" hidden="1" customHeight="1" x14ac:dyDescent="0.2">
      <c r="A42" s="185"/>
      <c r="B42" s="54"/>
      <c r="C42" s="54"/>
      <c r="D42" s="54"/>
      <c r="E42" s="47"/>
      <c r="F42" s="47"/>
      <c r="H42" s="47"/>
      <c r="I42" s="54"/>
      <c r="J42" s="187"/>
      <c r="K42" s="54"/>
      <c r="L42" s="47"/>
      <c r="M42" s="84"/>
      <c r="N42" s="84"/>
      <c r="O42" s="84"/>
      <c r="P42" s="87"/>
      <c r="Q42" s="88"/>
      <c r="R42" s="50"/>
    </row>
    <row r="43" spans="1:18" s="51" customFormat="1" ht="9.6" hidden="1" customHeight="1" x14ac:dyDescent="0.2">
      <c r="A43" s="185"/>
      <c r="B43" s="47"/>
      <c r="C43" s="47"/>
      <c r="D43" s="54"/>
      <c r="E43" s="47"/>
      <c r="F43" s="47"/>
      <c r="G43" s="47"/>
      <c r="H43" s="47"/>
      <c r="I43" s="54"/>
      <c r="J43" s="47"/>
      <c r="K43" s="47"/>
      <c r="L43" s="47"/>
      <c r="M43" s="84"/>
      <c r="N43" s="84"/>
      <c r="O43" s="84"/>
      <c r="P43" s="87"/>
      <c r="Q43" s="88"/>
      <c r="R43" s="188"/>
    </row>
    <row r="44" spans="1:18" s="51" customFormat="1" ht="9.6" hidden="1" customHeight="1" x14ac:dyDescent="0.2">
      <c r="A44" s="185"/>
      <c r="B44" s="54"/>
      <c r="C44" s="54"/>
      <c r="D44" s="54"/>
      <c r="E44" s="47"/>
      <c r="F44" s="47"/>
      <c r="H44" s="187"/>
      <c r="I44" s="54"/>
      <c r="J44" s="47"/>
      <c r="K44" s="47"/>
      <c r="L44" s="47"/>
      <c r="M44" s="84"/>
      <c r="N44" s="84"/>
      <c r="O44" s="84"/>
      <c r="P44" s="87"/>
      <c r="Q44" s="88"/>
      <c r="R44" s="50"/>
    </row>
    <row r="45" spans="1:18" s="51" customFormat="1" ht="9.6" hidden="1" customHeight="1" x14ac:dyDescent="0.2">
      <c r="A45" s="185"/>
      <c r="B45" s="47"/>
      <c r="C45" s="47"/>
      <c r="D45" s="54"/>
      <c r="E45" s="47"/>
      <c r="F45" s="47"/>
      <c r="G45" s="47"/>
      <c r="H45" s="47"/>
      <c r="I45" s="54"/>
      <c r="J45" s="47"/>
      <c r="K45" s="47"/>
      <c r="L45" s="47"/>
      <c r="M45" s="84"/>
      <c r="N45" s="84"/>
      <c r="O45" s="84"/>
      <c r="P45" s="87"/>
      <c r="Q45" s="88"/>
      <c r="R45" s="50"/>
    </row>
    <row r="46" spans="1:18" s="51" customFormat="1" ht="9.6" hidden="1" customHeight="1" x14ac:dyDescent="0.2">
      <c r="A46" s="185"/>
      <c r="B46" s="54"/>
      <c r="C46" s="54"/>
      <c r="D46" s="54"/>
      <c r="E46" s="47"/>
      <c r="F46" s="47"/>
      <c r="H46" s="47"/>
      <c r="I46" s="54"/>
      <c r="J46" s="47"/>
      <c r="K46" s="47"/>
      <c r="L46" s="187"/>
      <c r="M46" s="54"/>
      <c r="N46" s="47"/>
      <c r="O46" s="84"/>
      <c r="P46" s="87"/>
      <c r="Q46" s="88"/>
      <c r="R46" s="50"/>
    </row>
    <row r="47" spans="1:18" s="51" customFormat="1" ht="9.6" hidden="1" customHeight="1" x14ac:dyDescent="0.2">
      <c r="A47" s="185"/>
      <c r="B47" s="47"/>
      <c r="C47" s="47"/>
      <c r="D47" s="54"/>
      <c r="E47" s="47"/>
      <c r="F47" s="47"/>
      <c r="G47" s="47"/>
      <c r="H47" s="47"/>
      <c r="I47" s="54"/>
      <c r="J47" s="47"/>
      <c r="K47" s="47"/>
      <c r="L47" s="47"/>
      <c r="M47" s="84"/>
      <c r="N47" s="47"/>
      <c r="O47" s="84"/>
      <c r="P47" s="87"/>
      <c r="Q47" s="88"/>
      <c r="R47" s="50"/>
    </row>
    <row r="48" spans="1:18" s="51" customFormat="1" ht="9.6" hidden="1" customHeight="1" x14ac:dyDescent="0.2">
      <c r="A48" s="185"/>
      <c r="B48" s="54"/>
      <c r="C48" s="54"/>
      <c r="D48" s="54"/>
      <c r="E48" s="47"/>
      <c r="F48" s="47"/>
      <c r="H48" s="187"/>
      <c r="I48" s="54"/>
      <c r="J48" s="47"/>
      <c r="K48" s="47"/>
      <c r="L48" s="47"/>
      <c r="M48" s="84"/>
      <c r="N48" s="84"/>
      <c r="O48" s="84"/>
      <c r="P48" s="87"/>
      <c r="Q48" s="88"/>
      <c r="R48" s="50"/>
    </row>
    <row r="49" spans="1:18" s="51" customFormat="1" ht="9.6" hidden="1" customHeight="1" x14ac:dyDescent="0.2">
      <c r="A49" s="185"/>
      <c r="B49" s="47"/>
      <c r="C49" s="47"/>
      <c r="D49" s="54"/>
      <c r="E49" s="47"/>
      <c r="F49" s="47"/>
      <c r="G49" s="47"/>
      <c r="H49" s="47"/>
      <c r="I49" s="54"/>
      <c r="J49" s="47"/>
      <c r="K49" s="69"/>
      <c r="L49" s="47"/>
      <c r="M49" s="84"/>
      <c r="N49" s="84"/>
      <c r="O49" s="84"/>
      <c r="P49" s="87"/>
      <c r="Q49" s="88"/>
      <c r="R49" s="50"/>
    </row>
    <row r="50" spans="1:18" s="51" customFormat="1" ht="9.6" hidden="1" customHeight="1" x14ac:dyDescent="0.2">
      <c r="A50" s="185"/>
      <c r="B50" s="54"/>
      <c r="C50" s="54"/>
      <c r="D50" s="54"/>
      <c r="E50" s="47"/>
      <c r="F50" s="47"/>
      <c r="H50" s="47"/>
      <c r="I50" s="54"/>
      <c r="J50" s="187"/>
      <c r="K50" s="54"/>
      <c r="L50" s="47"/>
      <c r="M50" s="84"/>
      <c r="N50" s="84"/>
      <c r="O50" s="84"/>
      <c r="P50" s="87"/>
      <c r="Q50" s="88"/>
      <c r="R50" s="50"/>
    </row>
    <row r="51" spans="1:18" s="51" customFormat="1" ht="9.6" hidden="1" customHeight="1" x14ac:dyDescent="0.2">
      <c r="A51" s="185"/>
      <c r="B51" s="47"/>
      <c r="C51" s="47"/>
      <c r="D51" s="54"/>
      <c r="E51" s="47"/>
      <c r="F51" s="47"/>
      <c r="G51" s="47"/>
      <c r="H51" s="47"/>
      <c r="I51" s="54"/>
      <c r="J51" s="47"/>
      <c r="K51" s="47"/>
      <c r="L51" s="47"/>
      <c r="M51" s="84"/>
      <c r="N51" s="84"/>
      <c r="O51" s="84"/>
      <c r="P51" s="87"/>
      <c r="Q51" s="88"/>
      <c r="R51" s="50"/>
    </row>
    <row r="52" spans="1:18" s="51" customFormat="1" ht="9.6" hidden="1" customHeight="1" x14ac:dyDescent="0.2">
      <c r="A52" s="185"/>
      <c r="B52" s="54"/>
      <c r="C52" s="54"/>
      <c r="D52" s="54"/>
      <c r="E52" s="47"/>
      <c r="F52" s="47"/>
      <c r="H52" s="187"/>
      <c r="I52" s="54"/>
      <c r="J52" s="47"/>
      <c r="K52" s="47"/>
      <c r="L52" s="47"/>
      <c r="M52" s="84"/>
      <c r="N52" s="84"/>
      <c r="O52" s="84"/>
      <c r="P52" s="87"/>
      <c r="Q52" s="88"/>
      <c r="R52" s="50"/>
    </row>
    <row r="53" spans="1:18" s="51" customFormat="1" ht="9.6" hidden="1" customHeight="1" x14ac:dyDescent="0.2">
      <c r="A53" s="186"/>
      <c r="B53" s="47"/>
      <c r="C53" s="47"/>
      <c r="D53" s="54"/>
      <c r="E53" s="47"/>
      <c r="F53" s="47"/>
      <c r="G53" s="47"/>
      <c r="H53" s="47"/>
      <c r="I53" s="54"/>
      <c r="J53" s="47"/>
      <c r="K53" s="47"/>
      <c r="L53" s="47"/>
      <c r="M53" s="47"/>
      <c r="N53" s="167"/>
      <c r="O53" s="167"/>
      <c r="P53" s="87"/>
      <c r="Q53" s="88"/>
      <c r="R53" s="50"/>
    </row>
    <row r="54" spans="1:18" s="51" customFormat="1" ht="9.6" hidden="1" customHeight="1" x14ac:dyDescent="0.2">
      <c r="A54" s="185"/>
      <c r="B54" s="54"/>
      <c r="C54" s="54"/>
      <c r="D54" s="54"/>
      <c r="E54" s="181"/>
      <c r="F54" s="181"/>
      <c r="G54" s="184"/>
      <c r="H54" s="166"/>
      <c r="I54" s="174"/>
      <c r="J54" s="166"/>
      <c r="K54" s="166"/>
      <c r="L54" s="166"/>
      <c r="M54" s="176"/>
      <c r="N54" s="176"/>
      <c r="O54" s="176"/>
      <c r="P54" s="87"/>
      <c r="Q54" s="88"/>
      <c r="R54" s="50"/>
    </row>
    <row r="55" spans="1:18" s="51" customFormat="1" ht="9.6" hidden="1" customHeight="1" x14ac:dyDescent="0.2">
      <c r="A55" s="186"/>
      <c r="B55" s="47"/>
      <c r="C55" s="47"/>
      <c r="D55" s="54"/>
      <c r="E55" s="47"/>
      <c r="F55" s="47"/>
      <c r="G55" s="47"/>
      <c r="H55" s="47"/>
      <c r="I55" s="54"/>
      <c r="J55" s="47"/>
      <c r="K55" s="47"/>
      <c r="L55" s="47"/>
      <c r="M55" s="84"/>
      <c r="N55" s="84"/>
      <c r="O55" s="84"/>
      <c r="P55" s="87"/>
      <c r="Q55" s="88"/>
      <c r="R55" s="50"/>
    </row>
    <row r="56" spans="1:18" s="51" customFormat="1" ht="9.6" hidden="1" customHeight="1" x14ac:dyDescent="0.2">
      <c r="A56" s="185"/>
      <c r="B56" s="54"/>
      <c r="C56" s="54"/>
      <c r="D56" s="54"/>
      <c r="E56" s="47"/>
      <c r="F56" s="47"/>
      <c r="H56" s="187"/>
      <c r="I56" s="54"/>
      <c r="J56" s="47"/>
      <c r="K56" s="47"/>
      <c r="L56" s="47"/>
      <c r="M56" s="84"/>
      <c r="N56" s="84"/>
      <c r="O56" s="84"/>
      <c r="P56" s="87"/>
      <c r="Q56" s="88"/>
      <c r="R56" s="50"/>
    </row>
    <row r="57" spans="1:18" s="51" customFormat="1" ht="9.6" hidden="1" customHeight="1" x14ac:dyDescent="0.2">
      <c r="A57" s="185"/>
      <c r="B57" s="47"/>
      <c r="C57" s="47"/>
      <c r="D57" s="54"/>
      <c r="E57" s="47"/>
      <c r="F57" s="47"/>
      <c r="G57" s="47"/>
      <c r="H57" s="47"/>
      <c r="I57" s="54"/>
      <c r="J57" s="47"/>
      <c r="K57" s="69"/>
      <c r="L57" s="47"/>
      <c r="M57" s="84"/>
      <c r="N57" s="84"/>
      <c r="O57" s="84"/>
      <c r="P57" s="87"/>
      <c r="Q57" s="88"/>
      <c r="R57" s="50"/>
    </row>
    <row r="58" spans="1:18" s="51" customFormat="1" ht="9.6" hidden="1" customHeight="1" x14ac:dyDescent="0.2">
      <c r="A58" s="185"/>
      <c r="B58" s="54"/>
      <c r="C58" s="54"/>
      <c r="D58" s="54"/>
      <c r="E58" s="47"/>
      <c r="F58" s="47"/>
      <c r="H58" s="47"/>
      <c r="I58" s="54"/>
      <c r="J58" s="187"/>
      <c r="K58" s="54"/>
      <c r="L58" s="47"/>
      <c r="M58" s="84"/>
      <c r="N58" s="84"/>
      <c r="O58" s="84"/>
      <c r="P58" s="87"/>
      <c r="Q58" s="88"/>
      <c r="R58" s="50"/>
    </row>
    <row r="59" spans="1:18" s="51" customFormat="1" ht="9.6" hidden="1" customHeight="1" x14ac:dyDescent="0.2">
      <c r="A59" s="185"/>
      <c r="B59" s="47"/>
      <c r="C59" s="47"/>
      <c r="D59" s="54"/>
      <c r="E59" s="47"/>
      <c r="F59" s="47"/>
      <c r="G59" s="47"/>
      <c r="H59" s="47"/>
      <c r="I59" s="54"/>
      <c r="J59" s="47"/>
      <c r="K59" s="47"/>
      <c r="L59" s="47"/>
      <c r="M59" s="84"/>
      <c r="N59" s="84"/>
      <c r="O59" s="84"/>
      <c r="P59" s="87"/>
      <c r="Q59" s="88"/>
      <c r="R59" s="188"/>
    </row>
    <row r="60" spans="1:18" s="51" customFormat="1" ht="9.6" hidden="1" customHeight="1" x14ac:dyDescent="0.2">
      <c r="A60" s="185"/>
      <c r="B60" s="54"/>
      <c r="C60" s="54"/>
      <c r="D60" s="54"/>
      <c r="E60" s="47"/>
      <c r="F60" s="47"/>
      <c r="H60" s="187"/>
      <c r="I60" s="54"/>
      <c r="J60" s="47"/>
      <c r="K60" s="47"/>
      <c r="L60" s="47"/>
      <c r="M60" s="84"/>
      <c r="N60" s="84"/>
      <c r="O60" s="84"/>
      <c r="P60" s="87"/>
      <c r="Q60" s="88"/>
      <c r="R60" s="50"/>
    </row>
    <row r="61" spans="1:18" s="51" customFormat="1" ht="9.6" hidden="1" customHeight="1" x14ac:dyDescent="0.2">
      <c r="A61" s="185"/>
      <c r="B61" s="47"/>
      <c r="C61" s="47"/>
      <c r="D61" s="54"/>
      <c r="E61" s="47"/>
      <c r="F61" s="47"/>
      <c r="G61" s="47"/>
      <c r="H61" s="47"/>
      <c r="I61" s="54"/>
      <c r="J61" s="47"/>
      <c r="K61" s="47"/>
      <c r="L61" s="47"/>
      <c r="M61" s="84"/>
      <c r="N61" s="84"/>
      <c r="O61" s="84"/>
      <c r="P61" s="87"/>
      <c r="Q61" s="88"/>
      <c r="R61" s="50"/>
    </row>
    <row r="62" spans="1:18" s="51" customFormat="1" ht="9.6" hidden="1" customHeight="1" x14ac:dyDescent="0.2">
      <c r="A62" s="185"/>
      <c r="B62" s="54"/>
      <c r="C62" s="54"/>
      <c r="D62" s="54"/>
      <c r="E62" s="47"/>
      <c r="F62" s="47"/>
      <c r="H62" s="47"/>
      <c r="I62" s="54"/>
      <c r="J62" s="47"/>
      <c r="K62" s="47"/>
      <c r="L62" s="187"/>
      <c r="M62" s="54"/>
      <c r="N62" s="47"/>
      <c r="O62" s="84"/>
      <c r="P62" s="87"/>
      <c r="Q62" s="88"/>
      <c r="R62" s="50"/>
    </row>
    <row r="63" spans="1:18" s="51" customFormat="1" ht="9.6" hidden="1" customHeight="1" x14ac:dyDescent="0.2">
      <c r="A63" s="185"/>
      <c r="B63" s="47"/>
      <c r="C63" s="47"/>
      <c r="D63" s="54"/>
      <c r="E63" s="47"/>
      <c r="F63" s="47"/>
      <c r="G63" s="47"/>
      <c r="H63" s="47"/>
      <c r="I63" s="54"/>
      <c r="J63" s="47"/>
      <c r="K63" s="47"/>
      <c r="L63" s="47"/>
      <c r="M63" s="84"/>
      <c r="N63" s="47"/>
      <c r="O63" s="84"/>
      <c r="P63" s="87"/>
      <c r="Q63" s="88"/>
      <c r="R63" s="50"/>
    </row>
    <row r="64" spans="1:18" s="51" customFormat="1" ht="9.6" hidden="1" customHeight="1" x14ac:dyDescent="0.2">
      <c r="A64" s="185"/>
      <c r="B64" s="54"/>
      <c r="C64" s="54"/>
      <c r="D64" s="54"/>
      <c r="E64" s="47"/>
      <c r="F64" s="47"/>
      <c r="H64" s="187"/>
      <c r="I64" s="54"/>
      <c r="J64" s="47"/>
      <c r="K64" s="47"/>
      <c r="L64" s="47"/>
      <c r="M64" s="84"/>
      <c r="N64" s="84"/>
      <c r="O64" s="84"/>
      <c r="P64" s="87"/>
      <c r="Q64" s="88"/>
      <c r="R64" s="50"/>
    </row>
    <row r="65" spans="1:18" s="51" customFormat="1" ht="9.6" hidden="1" customHeight="1" x14ac:dyDescent="0.2">
      <c r="A65" s="185"/>
      <c r="B65" s="47"/>
      <c r="C65" s="47"/>
      <c r="D65" s="54"/>
      <c r="E65" s="47"/>
      <c r="F65" s="47"/>
      <c r="G65" s="47"/>
      <c r="H65" s="47"/>
      <c r="I65" s="54"/>
      <c r="J65" s="47"/>
      <c r="K65" s="69"/>
      <c r="L65" s="47"/>
      <c r="M65" s="84"/>
      <c r="N65" s="84"/>
      <c r="O65" s="84"/>
      <c r="P65" s="87"/>
      <c r="Q65" s="88"/>
      <c r="R65" s="50"/>
    </row>
    <row r="66" spans="1:18" s="51" customFormat="1" ht="9.6" hidden="1" customHeight="1" x14ac:dyDescent="0.2">
      <c r="A66" s="185"/>
      <c r="B66" s="54"/>
      <c r="C66" s="54"/>
      <c r="D66" s="54"/>
      <c r="E66" s="47"/>
      <c r="F66" s="47"/>
      <c r="H66" s="47"/>
      <c r="I66" s="54"/>
      <c r="J66" s="187"/>
      <c r="K66" s="54"/>
      <c r="L66" s="47"/>
      <c r="M66" s="84"/>
      <c r="N66" s="84"/>
      <c r="O66" s="84"/>
      <c r="P66" s="87"/>
      <c r="Q66" s="88"/>
      <c r="R66" s="50"/>
    </row>
    <row r="67" spans="1:18" s="51" customFormat="1" ht="9.6" hidden="1" customHeight="1" x14ac:dyDescent="0.2">
      <c r="A67" s="185"/>
      <c r="B67" s="47"/>
      <c r="C67" s="47"/>
      <c r="D67" s="54"/>
      <c r="E67" s="47"/>
      <c r="F67" s="47"/>
      <c r="G67" s="47"/>
      <c r="H67" s="47"/>
      <c r="I67" s="54"/>
      <c r="J67" s="47"/>
      <c r="K67" s="47"/>
      <c r="L67" s="47"/>
      <c r="M67" s="84"/>
      <c r="N67" s="84"/>
      <c r="O67" s="84"/>
      <c r="P67" s="87"/>
      <c r="Q67" s="88"/>
      <c r="R67" s="50"/>
    </row>
    <row r="68" spans="1:18" s="51" customFormat="1" ht="9.6" hidden="1" customHeight="1" x14ac:dyDescent="0.2">
      <c r="A68" s="185"/>
      <c r="B68" s="54"/>
      <c r="C68" s="54"/>
      <c r="D68" s="54"/>
      <c r="E68" s="47"/>
      <c r="F68" s="47"/>
      <c r="H68" s="187"/>
      <c r="I68" s="54"/>
      <c r="J68" s="47"/>
      <c r="K68" s="47"/>
      <c r="L68" s="47"/>
      <c r="M68" s="84"/>
      <c r="N68" s="84"/>
      <c r="O68" s="84"/>
      <c r="P68" s="87"/>
      <c r="Q68" s="88"/>
      <c r="R68" s="50"/>
    </row>
    <row r="69" spans="1:18" s="51" customFormat="1" ht="9.6" customHeight="1" x14ac:dyDescent="0.2">
      <c r="A69" s="186"/>
      <c r="B69" s="47"/>
      <c r="C69" s="47"/>
      <c r="D69" s="54"/>
      <c r="E69" s="47"/>
      <c r="F69" s="47"/>
      <c r="G69" s="47"/>
      <c r="H69" s="47"/>
      <c r="I69" s="54"/>
      <c r="J69" s="47"/>
      <c r="K69" s="47"/>
      <c r="L69" s="47"/>
      <c r="M69" s="47"/>
      <c r="N69" s="167"/>
      <c r="O69" s="167"/>
      <c r="P69" s="87"/>
      <c r="Q69" s="88"/>
      <c r="R69" s="50"/>
    </row>
    <row r="70" spans="1:18" s="93" customFormat="1" ht="6.75" customHeight="1" x14ac:dyDescent="0.2">
      <c r="A70" s="189"/>
      <c r="B70" s="189"/>
      <c r="C70" s="189"/>
      <c r="D70" s="189"/>
      <c r="E70" s="190"/>
      <c r="F70" s="190"/>
      <c r="G70" s="190"/>
      <c r="H70" s="190"/>
      <c r="I70" s="191"/>
      <c r="J70" s="90"/>
      <c r="K70" s="91"/>
      <c r="L70" s="90"/>
      <c r="M70" s="91"/>
      <c r="N70" s="90"/>
      <c r="O70" s="91"/>
      <c r="P70" s="90"/>
      <c r="Q70" s="91"/>
      <c r="R70" s="92"/>
    </row>
    <row r="71" spans="1:18" s="105" customFormat="1" ht="10.5" customHeight="1" x14ac:dyDescent="0.2">
      <c r="A71" s="94" t="s">
        <v>15</v>
      </c>
      <c r="B71" s="95"/>
      <c r="C71" s="96"/>
      <c r="D71" s="97" t="s">
        <v>16</v>
      </c>
      <c r="E71" s="98" t="s">
        <v>39</v>
      </c>
      <c r="F71" s="97"/>
      <c r="G71" s="192"/>
      <c r="H71" s="193"/>
      <c r="I71" s="97" t="s">
        <v>16</v>
      </c>
      <c r="J71" s="98" t="s">
        <v>40</v>
      </c>
      <c r="K71" s="100"/>
      <c r="L71" s="98" t="s">
        <v>19</v>
      </c>
      <c r="M71" s="101"/>
      <c r="N71" s="102" t="s">
        <v>20</v>
      </c>
      <c r="O71" s="102"/>
      <c r="P71" s="103"/>
      <c r="Q71" s="104"/>
    </row>
    <row r="72" spans="1:18" s="105" customFormat="1" ht="9" customHeight="1" x14ac:dyDescent="0.2">
      <c r="A72" s="106" t="s">
        <v>21</v>
      </c>
      <c r="B72" s="107"/>
      <c r="C72" s="108"/>
      <c r="D72" s="109">
        <v>1</v>
      </c>
      <c r="E72" s="110" t="str">
        <f>IF(D72&gt;$Q$79,,UPPER(VLOOKUP(D72,'[1]Boys Si Main Draw Prep'!$A$7:$R$134,2)))</f>
        <v>SYLVESTER</v>
      </c>
      <c r="F72" s="194"/>
      <c r="G72" s="110"/>
      <c r="H72" s="195"/>
      <c r="I72" s="196" t="s">
        <v>22</v>
      </c>
      <c r="J72" s="107"/>
      <c r="K72" s="114"/>
      <c r="L72" s="107"/>
      <c r="M72" s="115"/>
      <c r="N72" s="116" t="s">
        <v>41</v>
      </c>
      <c r="O72" s="117"/>
      <c r="P72" s="117"/>
      <c r="Q72" s="118"/>
    </row>
    <row r="73" spans="1:18" s="105" customFormat="1" ht="9" customHeight="1" x14ac:dyDescent="0.2">
      <c r="A73" s="106" t="s">
        <v>24</v>
      </c>
      <c r="B73" s="107"/>
      <c r="C73" s="108"/>
      <c r="D73" s="109">
        <v>2</v>
      </c>
      <c r="E73" s="110" t="str">
        <f>IF(D73&gt;$Q$79,,UPPER(VLOOKUP(D73,'[1]Boys Si Main Draw Prep'!$A$7:$R$134,2)))</f>
        <v>JEARY</v>
      </c>
      <c r="F73" s="194"/>
      <c r="G73" s="110"/>
      <c r="H73" s="195"/>
      <c r="I73" s="196" t="s">
        <v>26</v>
      </c>
      <c r="J73" s="107"/>
      <c r="K73" s="114"/>
      <c r="L73" s="107"/>
      <c r="M73" s="115"/>
      <c r="N73" s="197"/>
      <c r="O73" s="120"/>
      <c r="P73" s="119"/>
      <c r="Q73" s="121"/>
    </row>
    <row r="74" spans="1:18" s="105" customFormat="1" ht="9" customHeight="1" x14ac:dyDescent="0.2">
      <c r="A74" s="122" t="s">
        <v>25</v>
      </c>
      <c r="B74" s="119"/>
      <c r="C74" s="123"/>
      <c r="D74" s="109">
        <v>3</v>
      </c>
      <c r="E74" s="110" t="str">
        <f>IF(D74&gt;$Q$79,,UPPER(VLOOKUP(D74,'[1]Boys Si Main Draw Prep'!$A$7:$R$134,2)))</f>
        <v>HADDEN</v>
      </c>
      <c r="F74" s="194"/>
      <c r="G74" s="110"/>
      <c r="H74" s="195"/>
      <c r="I74" s="196" t="s">
        <v>29</v>
      </c>
      <c r="J74" s="107"/>
      <c r="K74" s="114"/>
      <c r="L74" s="107"/>
      <c r="M74" s="115"/>
      <c r="N74" s="116" t="s">
        <v>27</v>
      </c>
      <c r="O74" s="117"/>
      <c r="P74" s="117"/>
      <c r="Q74" s="118"/>
    </row>
    <row r="75" spans="1:18" s="105" customFormat="1" ht="9" customHeight="1" x14ac:dyDescent="0.2">
      <c r="A75" s="124"/>
      <c r="B75" s="125"/>
      <c r="C75" s="126"/>
      <c r="D75" s="109">
        <v>4</v>
      </c>
      <c r="E75" s="110" t="str">
        <f>IF(D75&gt;$Q$79,,UPPER(VLOOKUP(D75,'[1]Boys Si Main Draw Prep'!$A$7:$R$134,2)))</f>
        <v>DENOON</v>
      </c>
      <c r="F75" s="194"/>
      <c r="G75" s="110"/>
      <c r="H75" s="195"/>
      <c r="I75" s="196" t="s">
        <v>32</v>
      </c>
      <c r="J75" s="107"/>
      <c r="K75" s="114"/>
      <c r="L75" s="107"/>
      <c r="M75" s="115"/>
      <c r="N75" s="107"/>
      <c r="O75" s="114"/>
      <c r="P75" s="107"/>
      <c r="Q75" s="115"/>
    </row>
    <row r="76" spans="1:18" s="105" customFormat="1" ht="9" customHeight="1" x14ac:dyDescent="0.2">
      <c r="A76" s="127" t="s">
        <v>28</v>
      </c>
      <c r="B76" s="128"/>
      <c r="C76" s="129"/>
      <c r="D76" s="109"/>
      <c r="E76" s="110"/>
      <c r="F76" s="194"/>
      <c r="G76" s="110"/>
      <c r="H76" s="195"/>
      <c r="I76" s="196" t="s">
        <v>42</v>
      </c>
      <c r="J76" s="107"/>
      <c r="K76" s="114"/>
      <c r="L76" s="107"/>
      <c r="M76" s="115"/>
      <c r="N76" s="119"/>
      <c r="O76" s="120"/>
      <c r="P76" s="119"/>
      <c r="Q76" s="121"/>
    </row>
    <row r="77" spans="1:18" s="105" customFormat="1" ht="9" customHeight="1" x14ac:dyDescent="0.2">
      <c r="A77" s="106" t="s">
        <v>21</v>
      </c>
      <c r="B77" s="107"/>
      <c r="C77" s="108"/>
      <c r="D77" s="109"/>
      <c r="E77" s="110"/>
      <c r="F77" s="194"/>
      <c r="G77" s="110"/>
      <c r="H77" s="195"/>
      <c r="I77" s="196" t="s">
        <v>43</v>
      </c>
      <c r="J77" s="107"/>
      <c r="K77" s="114"/>
      <c r="L77" s="107"/>
      <c r="M77" s="115"/>
      <c r="N77" s="116" t="s">
        <v>30</v>
      </c>
      <c r="O77" s="117"/>
      <c r="P77" s="117"/>
      <c r="Q77" s="118"/>
    </row>
    <row r="78" spans="1:18" s="105" customFormat="1" ht="9" customHeight="1" x14ac:dyDescent="0.2">
      <c r="A78" s="106" t="s">
        <v>31</v>
      </c>
      <c r="B78" s="107"/>
      <c r="C78" s="130"/>
      <c r="D78" s="109"/>
      <c r="E78" s="110"/>
      <c r="F78" s="194"/>
      <c r="G78" s="110"/>
      <c r="H78" s="195"/>
      <c r="I78" s="196" t="s">
        <v>44</v>
      </c>
      <c r="J78" s="107"/>
      <c r="K78" s="114"/>
      <c r="L78" s="107"/>
      <c r="M78" s="115"/>
      <c r="N78" s="107"/>
      <c r="O78" s="114"/>
      <c r="P78" s="107"/>
      <c r="Q78" s="115"/>
    </row>
    <row r="79" spans="1:18" s="105" customFormat="1" ht="9" customHeight="1" x14ac:dyDescent="0.2">
      <c r="A79" s="122" t="s">
        <v>33</v>
      </c>
      <c r="B79" s="119"/>
      <c r="C79" s="131"/>
      <c r="D79" s="132"/>
      <c r="E79" s="133"/>
      <c r="F79" s="198"/>
      <c r="G79" s="133"/>
      <c r="H79" s="199"/>
      <c r="I79" s="200" t="s">
        <v>45</v>
      </c>
      <c r="J79" s="119"/>
      <c r="K79" s="120"/>
      <c r="L79" s="119"/>
      <c r="M79" s="121"/>
      <c r="N79" s="119" t="str">
        <f>Q4</f>
        <v>Lamech Kevin Clarke</v>
      </c>
      <c r="O79" s="120"/>
      <c r="P79" s="119"/>
      <c r="Q79" s="201">
        <f>MIN(4,'[1]Boys Si Main Draw Prep'!R5)</f>
        <v>4</v>
      </c>
    </row>
  </sheetData>
  <mergeCells count="1">
    <mergeCell ref="E2:L2"/>
  </mergeCells>
  <conditionalFormatting sqref="F67:H67 F51:H51 F53:H53 F39:H39 F41:H41 F43:H43 F45:H45 F47:H47 G23 G25 G27 G29 G31 G33 G35 G37 F49:H49 F69:H69 F55:H55 F57:H57 F59:H59 F61:H61 F63:H63 F65:H65 G7 G9 G11 G13 G15 G17 G19 G21">
    <cfRule type="expression" dxfId="293" priority="14" stopIfTrue="1">
      <formula>AND($D7&lt;9,$C7&gt;0)</formula>
    </cfRule>
  </conditionalFormatting>
  <conditionalFormatting sqref="H40 H60 J50 H24 H48 H32 J58 H68 H36 H56 J66 H64 J10 L46 H28 L14 J18 J26 J34 L30 L62 H44 J42 H52 H8 H16 H20 H12 N22">
    <cfRule type="expression" dxfId="292" priority="11" stopIfTrue="1">
      <formula>AND($N$1="CU",H8="Umpire")</formula>
    </cfRule>
    <cfRule type="expression" dxfId="291" priority="12" stopIfTrue="1">
      <formula>AND($N$1="CU",H8&lt;&gt;"Umpire",I8&lt;&gt;"")</formula>
    </cfRule>
    <cfRule type="expression" dxfId="290" priority="13" stopIfTrue="1">
      <formula>AND($N$1="CU",H8&lt;&gt;"Umpire")</formula>
    </cfRule>
  </conditionalFormatting>
  <conditionalFormatting sqref="D53 D47 D45 D43 D41 D39 D69 D67 D49 D65 D63 D61 D59 D57 D55 D51">
    <cfRule type="expression" dxfId="289" priority="10" stopIfTrue="1">
      <formula>AND($D39&lt;9,$C39&gt;0)</formula>
    </cfRule>
  </conditionalFormatting>
  <conditionalFormatting sqref="E55 E57 E59 E61 E63 E65 E67 E69 E39 E41 E43 E45 E47 E49 E51 E53">
    <cfRule type="cellIs" dxfId="288" priority="8" stopIfTrue="1" operator="equal">
      <formula>"Bye"</formula>
    </cfRule>
    <cfRule type="expression" dxfId="287" priority="9" stopIfTrue="1">
      <formula>AND($D39&lt;9,$C39&gt;0)</formula>
    </cfRule>
  </conditionalFormatting>
  <conditionalFormatting sqref="L10 L18 L26 L34 N30 N62 L58 L66 N14 N46 L42 L50 P22 J8 J12 J16 J20 J24 J28 J32 J36 J56 J60 J64 J68 J40 J44 J48 J52">
    <cfRule type="expression" dxfId="286" priority="6" stopIfTrue="1">
      <formula>I8="as"</formula>
    </cfRule>
    <cfRule type="expression" dxfId="285" priority="7" stopIfTrue="1">
      <formula>I8="bs"</formula>
    </cfRule>
  </conditionalFormatting>
  <conditionalFormatting sqref="B7 B9 B11 B13 B15 B17 B19 B21 B23 B25 B27 B29 B31 B33 B35 B37 B55 B57 B59 B61 B63 B65 B67 B69 B39 B41 B43 B45 B47 B49 B51 B53">
    <cfRule type="cellIs" dxfId="284" priority="4" stopIfTrue="1" operator="equal">
      <formula>"QA"</formula>
    </cfRule>
    <cfRule type="cellIs" dxfId="283" priority="5" stopIfTrue="1" operator="equal">
      <formula>"DA"</formula>
    </cfRule>
  </conditionalFormatting>
  <conditionalFormatting sqref="I8 I12 I16 I20 I24 I28 I32 I36 M30 M14 K10 K34 Q79 K18 K26 O22">
    <cfRule type="expression" dxfId="282" priority="3" stopIfTrue="1">
      <formula>$N$1="CU"</formula>
    </cfRule>
  </conditionalFormatting>
  <conditionalFormatting sqref="E35 E37 E25 E33 E31 E29 E27 E23 E19 E21 E9 E17 E15 E13 E11 E7">
    <cfRule type="cellIs" dxfId="281" priority="2" stopIfTrue="1" operator="equal">
      <formula>"Bye"</formula>
    </cfRule>
  </conditionalFormatting>
  <conditionalFormatting sqref="D9 D7 D11 D13 D15 D17 D19 D21 D23 D25 D27 D29 D31 D33 D35 D37">
    <cfRule type="expression" dxfId="280" priority="1" stopIfTrue="1">
      <formula>$D7&lt;5</formula>
    </cfRule>
  </conditionalFormatting>
  <dataValidations count="1">
    <dataValidation type="list" allowBlank="1" showInputMessage="1" sqref="H40 H56 H44 H36 H52 H60 H48 H24 H68 H28 H64 H32 H20 H8 H12 H16 J66 J58 L30 L62 J34 J26 J18 J10 L14 J50 J42 L46 N22">
      <formula1>$T$7:$T$16</formula1>
    </dataValidation>
  </dataValidations>
  <printOptions horizontalCentered="1"/>
  <pageMargins left="0.35" right="0.35" top="0.39" bottom="0.39" header="0" footer="0"/>
  <pageSetup paperSize="9" scale="90" orientation="landscape"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Jun_Show_CU">
                <anchor moveWithCells="1" sizeWithCells="1">
                  <from>
                    <xdr:col>11</xdr:col>
                    <xdr:colOff>514350</xdr:colOff>
                    <xdr:row>0</xdr:row>
                    <xdr:rowOff>9525</xdr:rowOff>
                  </from>
                  <to>
                    <xdr:col>13</xdr:col>
                    <xdr:colOff>361950</xdr:colOff>
                    <xdr:row>0</xdr:row>
                    <xdr:rowOff>171450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5">
    <tabColor rgb="FFFF0000"/>
    <pageSetUpPr fitToPage="1"/>
  </sheetPr>
  <dimension ref="A1:T63"/>
  <sheetViews>
    <sheetView showGridLines="0" showZeros="0" workbookViewId="0">
      <selection activeCell="N15" sqref="N15"/>
    </sheetView>
  </sheetViews>
  <sheetFormatPr defaultRowHeight="12.75" x14ac:dyDescent="0.2"/>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8" customWidth="1"/>
    <col min="10" max="10" width="10.7109375" customWidth="1"/>
    <col min="11" max="11" width="1.7109375" style="138" customWidth="1"/>
    <col min="12" max="12" width="10.7109375" customWidth="1"/>
    <col min="13" max="13" width="1.7109375" style="9" customWidth="1"/>
    <col min="14" max="14" width="10.7109375" customWidth="1"/>
    <col min="15" max="15" width="1.7109375" style="138" customWidth="1"/>
    <col min="16" max="16" width="10.7109375" customWidth="1"/>
    <col min="17" max="17" width="1.7109375" style="9" customWidth="1"/>
    <col min="18" max="18" width="9.140625" hidden="1" customWidth="1"/>
    <col min="19" max="19" width="8.7109375" customWidth="1"/>
    <col min="20" max="20" width="9.140625" hidden="1" customWidth="1"/>
  </cols>
  <sheetData>
    <row r="1" spans="1:20" s="3" customFormat="1" ht="93.75" customHeight="1" x14ac:dyDescent="0.2">
      <c r="A1" s="1">
        <f>'[5]Week SetUp'!$A$6</f>
        <v>0</v>
      </c>
      <c r="B1" s="1"/>
      <c r="C1" s="139"/>
      <c r="D1" s="139"/>
      <c r="E1" s="139"/>
      <c r="F1" s="139"/>
      <c r="G1" s="139"/>
      <c r="H1" s="139"/>
      <c r="I1" s="140"/>
      <c r="J1" s="141"/>
      <c r="K1" s="141"/>
      <c r="L1" s="142"/>
      <c r="M1" s="140"/>
      <c r="N1" s="140" t="s">
        <v>34</v>
      </c>
      <c r="O1" s="140"/>
      <c r="P1" s="139"/>
      <c r="Q1" s="140"/>
    </row>
    <row r="2" spans="1:20" s="10" customFormat="1" ht="18" x14ac:dyDescent="0.25">
      <c r="A2" s="7"/>
      <c r="B2" s="7"/>
      <c r="C2" s="7"/>
      <c r="D2" s="7"/>
      <c r="E2" s="7"/>
      <c r="F2" s="8"/>
      <c r="G2" s="494" t="s">
        <v>68</v>
      </c>
      <c r="H2" s="494"/>
      <c r="I2" s="494"/>
      <c r="J2" s="494"/>
      <c r="K2" s="494"/>
      <c r="L2" s="494"/>
      <c r="M2" s="494"/>
      <c r="N2" s="494"/>
      <c r="O2" s="143"/>
      <c r="P2" s="144"/>
      <c r="Q2" s="143"/>
    </row>
    <row r="3" spans="1:20" s="17" customFormat="1" ht="11.25" customHeight="1" x14ac:dyDescent="0.2">
      <c r="A3" s="145" t="s">
        <v>1</v>
      </c>
      <c r="B3" s="145"/>
      <c r="C3" s="145"/>
      <c r="D3" s="145"/>
      <c r="E3" s="145"/>
      <c r="F3" s="145"/>
      <c r="G3" s="145"/>
      <c r="H3" s="145"/>
      <c r="I3" s="14"/>
      <c r="J3" s="13"/>
      <c r="K3" s="14"/>
      <c r="L3" s="145"/>
      <c r="M3" s="14"/>
      <c r="N3" s="145"/>
      <c r="O3" s="14"/>
      <c r="P3" s="145"/>
      <c r="Q3" s="146" t="s">
        <v>2</v>
      </c>
    </row>
    <row r="4" spans="1:20" s="29" customFormat="1" ht="17.25" customHeight="1" thickBot="1" x14ac:dyDescent="0.25">
      <c r="A4" s="211" t="str">
        <f>'[5]Week SetUp'!$A$10</f>
        <v>26th - 30th May 2016</v>
      </c>
      <c r="B4" s="211"/>
      <c r="C4" s="211"/>
      <c r="D4" s="212"/>
      <c r="E4" s="212"/>
      <c r="F4" s="20">
        <f>'[5]Week SetUp'!$C$10</f>
        <v>0</v>
      </c>
      <c r="G4" s="149"/>
      <c r="H4" s="20"/>
      <c r="I4" s="25"/>
      <c r="J4" s="24">
        <f>'[5]Week SetUp'!$D$10</f>
        <v>0</v>
      </c>
      <c r="K4" s="25"/>
      <c r="L4" s="150">
        <f>'[5]Week SetUp'!$A$12</f>
        <v>0</v>
      </c>
      <c r="M4" s="25"/>
      <c r="N4" s="212"/>
      <c r="O4" s="213"/>
      <c r="P4" s="212"/>
      <c r="Q4" s="214" t="str">
        <f>'[5]Week SetUp'!$E$10</f>
        <v>Lamech Kevin Clarke</v>
      </c>
    </row>
    <row r="5" spans="1:20" s="17" customFormat="1" ht="12" x14ac:dyDescent="0.2">
      <c r="A5" s="231"/>
      <c r="B5" s="154" t="s">
        <v>3</v>
      </c>
      <c r="C5" s="154" t="s">
        <v>36</v>
      </c>
      <c r="D5" s="154" t="s">
        <v>4</v>
      </c>
      <c r="E5" s="155" t="s">
        <v>5</v>
      </c>
      <c r="F5" s="155" t="s">
        <v>6</v>
      </c>
      <c r="G5" s="155"/>
      <c r="H5" s="155"/>
      <c r="I5" s="155"/>
      <c r="J5" s="154" t="s">
        <v>8</v>
      </c>
      <c r="K5" s="156"/>
      <c r="L5" s="154" t="s">
        <v>9</v>
      </c>
      <c r="M5" s="156"/>
      <c r="N5" s="154" t="s">
        <v>37</v>
      </c>
      <c r="O5" s="156"/>
      <c r="P5" s="154" t="s">
        <v>69</v>
      </c>
      <c r="Q5" s="232"/>
    </row>
    <row r="6" spans="1:20" s="17" customFormat="1" ht="3.75" customHeight="1" thickBot="1" x14ac:dyDescent="0.25">
      <c r="A6" s="158"/>
      <c r="B6" s="159"/>
      <c r="C6" s="160"/>
      <c r="D6" s="159"/>
      <c r="E6" s="161"/>
      <c r="F6" s="161"/>
      <c r="G6" s="85"/>
      <c r="H6" s="161"/>
      <c r="I6" s="162"/>
      <c r="J6" s="159"/>
      <c r="K6" s="162"/>
      <c r="L6" s="159"/>
      <c r="M6" s="162"/>
      <c r="N6" s="159"/>
      <c r="O6" s="162"/>
      <c r="P6" s="159"/>
      <c r="Q6" s="163"/>
    </row>
    <row r="7" spans="1:20" s="51" customFormat="1" ht="10.5" customHeight="1" x14ac:dyDescent="0.2">
      <c r="A7" s="164">
        <v>1</v>
      </c>
      <c r="B7" s="42">
        <f>IF($D7="","",VLOOKUP($D7,'[5]Girls Si Main Draw Prep'!$A$7:$P$22,15))</f>
        <v>0</v>
      </c>
      <c r="C7" s="42">
        <f>IF($D7="","",VLOOKUP($D7,'[5]Girls Si Main Draw Prep'!$A$7:$P$22,16))</f>
        <v>0</v>
      </c>
      <c r="D7" s="43">
        <v>1</v>
      </c>
      <c r="E7" s="44" t="str">
        <f>UPPER(IF($D7="","",VLOOKUP($D7,'[5]Girls Si Main Draw Prep'!$A$7:$P$22,2)))</f>
        <v>TRESTRAIL</v>
      </c>
      <c r="F7" s="44" t="str">
        <f>IF($D7="","",VLOOKUP($D7,'[5]Girls Si Main Draw Prep'!$A$7:$P$22,3))</f>
        <v>EMMA-ROSE</v>
      </c>
      <c r="G7" s="44"/>
      <c r="H7" s="44">
        <f>IF($D7="","",VLOOKUP($D7,'[5]Girls Si Main Draw Prep'!$A$7:$P$22,4))</f>
        <v>0</v>
      </c>
      <c r="I7" s="165"/>
      <c r="J7" s="166"/>
      <c r="K7" s="166"/>
      <c r="L7" s="166"/>
      <c r="M7" s="166"/>
      <c r="N7" s="167"/>
      <c r="O7" s="49"/>
      <c r="P7" s="87"/>
      <c r="Q7" s="88"/>
      <c r="R7" s="50"/>
      <c r="T7" s="52" t="str">
        <f>'[5]SetUp Officials'!P21</f>
        <v>Umpire</v>
      </c>
    </row>
    <row r="8" spans="1:20" s="51" customFormat="1" ht="9.6" customHeight="1" x14ac:dyDescent="0.2">
      <c r="A8" s="168"/>
      <c r="B8" s="54"/>
      <c r="C8" s="54"/>
      <c r="D8" s="54"/>
      <c r="E8" s="166"/>
      <c r="F8" s="166"/>
      <c r="G8" s="169"/>
      <c r="H8" s="62" t="s">
        <v>11</v>
      </c>
      <c r="I8" s="170" t="s">
        <v>12</v>
      </c>
      <c r="J8" s="171" t="str">
        <f>UPPER(IF(OR(I8="a",I8="as"),E7,IF(OR(I8="b",I8="bs"),E9,)))</f>
        <v>TRESTRAIL</v>
      </c>
      <c r="K8" s="171"/>
      <c r="L8" s="166"/>
      <c r="M8" s="166"/>
      <c r="N8" s="167"/>
      <c r="O8" s="49"/>
      <c r="P8" s="87"/>
      <c r="Q8" s="88"/>
      <c r="R8" s="50"/>
      <c r="T8" s="57" t="str">
        <f>'[5]SetUp Officials'!P22</f>
        <v/>
      </c>
    </row>
    <row r="9" spans="1:20" s="51" customFormat="1" ht="9.6" customHeight="1" x14ac:dyDescent="0.2">
      <c r="A9" s="168">
        <v>2</v>
      </c>
      <c r="B9" s="42">
        <f>IF($D9="","",VLOOKUP($D9,'[5]Girls Si Main Draw Prep'!$A$7:$P$22,15))</f>
        <v>0</v>
      </c>
      <c r="C9" s="42">
        <f>IF($D9="","",VLOOKUP($D9,'[5]Girls Si Main Draw Prep'!$A$7:$P$22,16))</f>
        <v>0</v>
      </c>
      <c r="D9" s="43">
        <v>8</v>
      </c>
      <c r="E9" s="42" t="str">
        <f>UPPER(IF($D9="","",VLOOKUP($D9,'[5]Girls Si Main Draw Prep'!$A$7:$P$22,2)))</f>
        <v>BYE</v>
      </c>
      <c r="F9" s="42">
        <f>IF($D9="","",VLOOKUP($D9,'[5]Girls Si Main Draw Prep'!$A$7:$P$22,3))</f>
        <v>0</v>
      </c>
      <c r="G9" s="42"/>
      <c r="H9" s="42">
        <f>IF($D9="","",VLOOKUP($D9,'[5]Girls Si Main Draw Prep'!$A$7:$P$22,4))</f>
        <v>0</v>
      </c>
      <c r="I9" s="172"/>
      <c r="J9" s="166"/>
      <c r="K9" s="173"/>
      <c r="L9" s="166"/>
      <c r="M9" s="166"/>
      <c r="N9" s="167"/>
      <c r="O9" s="49"/>
      <c r="P9" s="87"/>
      <c r="Q9" s="88"/>
      <c r="R9" s="50"/>
      <c r="T9" s="57" t="str">
        <f>'[5]SetUp Officials'!P23</f>
        <v/>
      </c>
    </row>
    <row r="10" spans="1:20" s="51" customFormat="1" ht="9.6" customHeight="1" x14ac:dyDescent="0.2">
      <c r="A10" s="168"/>
      <c r="B10" s="54"/>
      <c r="C10" s="54"/>
      <c r="D10" s="72"/>
      <c r="E10" s="166"/>
      <c r="F10" s="166"/>
      <c r="G10" s="169"/>
      <c r="H10" s="166"/>
      <c r="I10" s="174"/>
      <c r="J10" s="62" t="s">
        <v>11</v>
      </c>
      <c r="K10" s="63" t="s">
        <v>12</v>
      </c>
      <c r="L10" s="171" t="str">
        <f>UPPER(IF(OR(K10="a",K10="as"),J8,IF(OR(K10="b",K10="bs"),J12,)))</f>
        <v>TRESTRAIL</v>
      </c>
      <c r="M10" s="175"/>
      <c r="N10" s="176"/>
      <c r="O10" s="176"/>
      <c r="P10" s="87"/>
      <c r="Q10" s="88"/>
      <c r="R10" s="50"/>
      <c r="T10" s="57" t="str">
        <f>'[5]SetUp Officials'!P24</f>
        <v/>
      </c>
    </row>
    <row r="11" spans="1:20" s="51" customFormat="1" ht="9.6" customHeight="1" x14ac:dyDescent="0.2">
      <c r="A11" s="168">
        <v>3</v>
      </c>
      <c r="B11" s="42">
        <f>IF($D11="","",VLOOKUP($D11,'[5]Girls Si Main Draw Prep'!$A$7:$P$22,15))</f>
        <v>0</v>
      </c>
      <c r="C11" s="42">
        <f>IF($D11="","",VLOOKUP($D11,'[5]Girls Si Main Draw Prep'!$A$7:$P$22,16))</f>
        <v>0</v>
      </c>
      <c r="D11" s="43">
        <v>4</v>
      </c>
      <c r="E11" s="42" t="str">
        <f>UPPER(IF($D11="","",VLOOKUP($D11,'[5]Girls Si Main Draw Prep'!$A$7:$P$22,2)))</f>
        <v>FITZWILLIAM</v>
      </c>
      <c r="F11" s="42" t="str">
        <f>IF($D11="","",VLOOKUP($D11,'[5]Girls Si Main Draw Prep'!$A$7:$P$22,3))</f>
        <v>SALINA</v>
      </c>
      <c r="G11" s="42"/>
      <c r="H11" s="42">
        <f>IF($D11="","",VLOOKUP($D11,'[5]Girls Si Main Draw Prep'!$A$7:$P$22,4))</f>
        <v>0</v>
      </c>
      <c r="I11" s="165"/>
      <c r="J11" s="166"/>
      <c r="K11" s="177"/>
      <c r="L11" s="166" t="s">
        <v>118</v>
      </c>
      <c r="M11" s="178"/>
      <c r="N11" s="176"/>
      <c r="O11" s="176"/>
      <c r="P11" s="87"/>
      <c r="Q11" s="88"/>
      <c r="R11" s="50"/>
      <c r="T11" s="57" t="str">
        <f>'[5]SetUp Officials'!P25</f>
        <v/>
      </c>
    </row>
    <row r="12" spans="1:20" s="51" customFormat="1" ht="9.6" customHeight="1" x14ac:dyDescent="0.2">
      <c r="A12" s="168"/>
      <c r="B12" s="54"/>
      <c r="C12" s="54"/>
      <c r="D12" s="72"/>
      <c r="E12" s="166"/>
      <c r="F12" s="166"/>
      <c r="G12" s="169"/>
      <c r="H12" s="62" t="s">
        <v>11</v>
      </c>
      <c r="I12" s="170" t="s">
        <v>12</v>
      </c>
      <c r="J12" s="171" t="str">
        <f>UPPER(IF(OR(I12="a",I12="as"),E11,IF(OR(I12="b",I12="bs"),E13,)))</f>
        <v>FITZWILLIAM</v>
      </c>
      <c r="K12" s="179"/>
      <c r="L12" s="166"/>
      <c r="M12" s="178"/>
      <c r="N12" s="176"/>
      <c r="O12" s="176"/>
      <c r="P12" s="87"/>
      <c r="Q12" s="88"/>
      <c r="R12" s="50"/>
      <c r="T12" s="57" t="str">
        <f>'[5]SetUp Officials'!P26</f>
        <v/>
      </c>
    </row>
    <row r="13" spans="1:20" s="51" customFormat="1" ht="9.6" customHeight="1" x14ac:dyDescent="0.2">
      <c r="A13" s="168">
        <v>4</v>
      </c>
      <c r="B13" s="42">
        <f>IF($D13="","",VLOOKUP($D13,'[5]Girls Si Main Draw Prep'!$A$7:$P$22,15))</f>
        <v>0</v>
      </c>
      <c r="C13" s="42">
        <f>IF($D13="","",VLOOKUP($D13,'[5]Girls Si Main Draw Prep'!$A$7:$P$22,16))</f>
        <v>0</v>
      </c>
      <c r="D13" s="43">
        <v>8</v>
      </c>
      <c r="E13" s="42" t="str">
        <f>UPPER(IF($D13="","",VLOOKUP($D13,'[5]Girls Si Main Draw Prep'!$A$7:$P$22,2)))</f>
        <v>BYE</v>
      </c>
      <c r="F13" s="42">
        <f>IF($D13="","",VLOOKUP($D13,'[5]Girls Si Main Draw Prep'!$A$7:$P$22,3))</f>
        <v>0</v>
      </c>
      <c r="G13" s="42"/>
      <c r="H13" s="42">
        <f>IF($D13="","",VLOOKUP($D13,'[5]Girls Si Main Draw Prep'!$A$7:$P$22,4))</f>
        <v>0</v>
      </c>
      <c r="I13" s="180"/>
      <c r="J13" s="166"/>
      <c r="K13" s="166"/>
      <c r="L13" s="166"/>
      <c r="M13" s="178"/>
      <c r="N13" s="176"/>
      <c r="O13" s="176"/>
      <c r="P13" s="87"/>
      <c r="Q13" s="88"/>
      <c r="R13" s="50"/>
      <c r="T13" s="57" t="str">
        <f>'[5]SetUp Officials'!P27</f>
        <v/>
      </c>
    </row>
    <row r="14" spans="1:20" s="51" customFormat="1" ht="9.6" customHeight="1" x14ac:dyDescent="0.2">
      <c r="A14" s="168"/>
      <c r="B14" s="54"/>
      <c r="C14" s="54"/>
      <c r="D14" s="72"/>
      <c r="E14" s="166"/>
      <c r="F14" s="166"/>
      <c r="G14" s="169"/>
      <c r="H14" s="181"/>
      <c r="I14" s="174"/>
      <c r="J14" s="166"/>
      <c r="K14" s="166"/>
      <c r="L14" s="62" t="s">
        <v>11</v>
      </c>
      <c r="M14" s="63" t="s">
        <v>83</v>
      </c>
      <c r="N14" s="171" t="str">
        <f>UPPER(IF(OR(M14="a",M14="as"),L10,IF(OR(M14="b",M14="bs"),L18,)))</f>
        <v>TRESTRAIL</v>
      </c>
      <c r="O14" s="175"/>
      <c r="P14" s="222"/>
      <c r="Q14" s="88"/>
      <c r="R14" s="50"/>
      <c r="T14" s="57" t="str">
        <f>'[5]SetUp Officials'!P28</f>
        <v/>
      </c>
    </row>
    <row r="15" spans="1:20" s="51" customFormat="1" ht="9.6" customHeight="1" x14ac:dyDescent="0.2">
      <c r="A15" s="164">
        <v>5</v>
      </c>
      <c r="B15" s="42">
        <f>IF($D15="","",VLOOKUP($D15,'[5]Girls Si Main Draw Prep'!$A$7:$P$22,15))</f>
        <v>0</v>
      </c>
      <c r="C15" s="42">
        <f>IF($D15="","",VLOOKUP($D15,'[5]Girls Si Main Draw Prep'!$A$7:$P$22,16))</f>
        <v>0</v>
      </c>
      <c r="D15" s="43">
        <v>3</v>
      </c>
      <c r="E15" s="44" t="str">
        <f>UPPER(IF($D15="","",VLOOKUP($D15,'[5]Girls Si Main Draw Prep'!$A$7:$P$22,2)))</f>
        <v xml:space="preserve">LEE ASSANG </v>
      </c>
      <c r="F15" s="44" t="str">
        <f>IF($D15="","",VLOOKUP($D15,'[5]Girls Si Main Draw Prep'!$A$7:$P$22,3))</f>
        <v>YIN</v>
      </c>
      <c r="G15" s="44"/>
      <c r="H15" s="44">
        <f>IF($D15="","",VLOOKUP($D15,'[5]Girls Si Main Draw Prep'!$A$7:$P$22,4))</f>
        <v>0</v>
      </c>
      <c r="I15" s="182"/>
      <c r="J15" s="166"/>
      <c r="K15" s="166"/>
      <c r="L15" s="166"/>
      <c r="M15" s="178"/>
      <c r="N15" s="166" t="s">
        <v>262</v>
      </c>
      <c r="O15" s="221"/>
      <c r="P15" s="222"/>
      <c r="Q15" s="88"/>
      <c r="R15" s="50"/>
      <c r="T15" s="57" t="str">
        <f>'[5]SetUp Officials'!P29</f>
        <v/>
      </c>
    </row>
    <row r="16" spans="1:20" s="51" customFormat="1" ht="9.6" customHeight="1" thickBot="1" x14ac:dyDescent="0.25">
      <c r="A16" s="168"/>
      <c r="B16" s="54"/>
      <c r="C16" s="54"/>
      <c r="D16" s="72"/>
      <c r="E16" s="166"/>
      <c r="F16" s="166"/>
      <c r="G16" s="169"/>
      <c r="H16" s="62" t="s">
        <v>11</v>
      </c>
      <c r="I16" s="170" t="s">
        <v>13</v>
      </c>
      <c r="J16" s="171" t="str">
        <f>UPPER(IF(OR(I16="a",I16="as"),E15,IF(OR(I16="b",I16="bs"),E17,)))</f>
        <v xml:space="preserve">LEE ASSANG </v>
      </c>
      <c r="K16" s="171"/>
      <c r="L16" s="166"/>
      <c r="M16" s="178"/>
      <c r="N16" s="176"/>
      <c r="O16" s="221"/>
      <c r="P16" s="222"/>
      <c r="Q16" s="88"/>
      <c r="R16" s="50"/>
      <c r="T16" s="74" t="str">
        <f>'[5]SetUp Officials'!P30</f>
        <v>None</v>
      </c>
    </row>
    <row r="17" spans="1:18" s="51" customFormat="1" ht="9.6" customHeight="1" x14ac:dyDescent="0.2">
      <c r="A17" s="168">
        <v>6</v>
      </c>
      <c r="B17" s="42">
        <f>IF($D17="","",VLOOKUP($D17,'[5]Girls Si Main Draw Prep'!$A$7:$P$22,15))</f>
        <v>0</v>
      </c>
      <c r="C17" s="42">
        <f>IF($D17="","",VLOOKUP($D17,'[5]Girls Si Main Draw Prep'!$A$7:$P$22,16))</f>
        <v>0</v>
      </c>
      <c r="D17" s="43">
        <v>5</v>
      </c>
      <c r="E17" s="42" t="str">
        <f>UPPER(IF($D17="","",VLOOKUP($D17,'[5]Girls Si Main Draw Prep'!$A$7:$P$22,2)))</f>
        <v>FITZWILLIAM</v>
      </c>
      <c r="F17" s="42" t="str">
        <f>IF($D17="","",VLOOKUP($D17,'[5]Girls Si Main Draw Prep'!$A$7:$P$22,3))</f>
        <v>SHUNNA</v>
      </c>
      <c r="G17" s="42"/>
      <c r="H17" s="42">
        <f>IF($D17="","",VLOOKUP($D17,'[5]Girls Si Main Draw Prep'!$A$7:$P$22,4))</f>
        <v>0</v>
      </c>
      <c r="I17" s="172"/>
      <c r="J17" s="166" t="s">
        <v>112</v>
      </c>
      <c r="K17" s="173"/>
      <c r="L17" s="166"/>
      <c r="M17" s="178"/>
      <c r="N17" s="176"/>
      <c r="O17" s="221"/>
      <c r="P17" s="222"/>
      <c r="Q17" s="88"/>
      <c r="R17" s="50"/>
    </row>
    <row r="18" spans="1:18" s="51" customFormat="1" ht="9.6" customHeight="1" x14ac:dyDescent="0.2">
      <c r="A18" s="168"/>
      <c r="B18" s="54"/>
      <c r="C18" s="54"/>
      <c r="D18" s="72"/>
      <c r="E18" s="166"/>
      <c r="F18" s="166"/>
      <c r="G18" s="169"/>
      <c r="H18" s="166"/>
      <c r="I18" s="174"/>
      <c r="J18" s="62" t="s">
        <v>11</v>
      </c>
      <c r="K18" s="63" t="s">
        <v>12</v>
      </c>
      <c r="L18" s="171" t="str">
        <f>UPPER(IF(OR(K18="a",K18="as"),J16,IF(OR(K18="b",K18="bs"),J20,)))</f>
        <v xml:space="preserve">LEE ASSANG </v>
      </c>
      <c r="M18" s="183"/>
      <c r="N18" s="176"/>
      <c r="O18" s="221"/>
      <c r="P18" s="222"/>
      <c r="Q18" s="88"/>
      <c r="R18" s="50"/>
    </row>
    <row r="19" spans="1:18" s="51" customFormat="1" ht="9.6" customHeight="1" x14ac:dyDescent="0.2">
      <c r="A19" s="168">
        <v>7</v>
      </c>
      <c r="B19" s="42">
        <f>IF($D19="","",VLOOKUP($D19,'[5]Girls Si Main Draw Prep'!$A$7:$P$22,15))</f>
        <v>0</v>
      </c>
      <c r="C19" s="42">
        <f>IF($D19="","",VLOOKUP($D19,'[5]Girls Si Main Draw Prep'!$A$7:$P$22,16))</f>
        <v>0</v>
      </c>
      <c r="D19" s="43">
        <v>8</v>
      </c>
      <c r="E19" s="42" t="str">
        <f>UPPER(IF($D19="","",VLOOKUP($D19,'[5]Girls Si Main Draw Prep'!$A$7:$P$22,2)))</f>
        <v>BYE</v>
      </c>
      <c r="F19" s="42">
        <f>IF($D19="","",VLOOKUP($D19,'[5]Girls Si Main Draw Prep'!$A$7:$P$22,3))</f>
        <v>0</v>
      </c>
      <c r="G19" s="42"/>
      <c r="H19" s="42">
        <f>IF($D19="","",VLOOKUP($D19,'[5]Girls Si Main Draw Prep'!$A$7:$P$22,4))</f>
        <v>0</v>
      </c>
      <c r="I19" s="165"/>
      <c r="J19" s="166"/>
      <c r="K19" s="177"/>
      <c r="L19" s="166" t="s">
        <v>62</v>
      </c>
      <c r="M19" s="176"/>
      <c r="N19" s="176"/>
      <c r="O19" s="221"/>
      <c r="P19" s="222"/>
      <c r="Q19" s="88"/>
      <c r="R19" s="50"/>
    </row>
    <row r="20" spans="1:18" s="51" customFormat="1" ht="9.6" customHeight="1" x14ac:dyDescent="0.2">
      <c r="A20" s="168"/>
      <c r="B20" s="54"/>
      <c r="C20" s="54"/>
      <c r="D20" s="54"/>
      <c r="E20" s="166"/>
      <c r="F20" s="166"/>
      <c r="G20" s="169"/>
      <c r="H20" s="62" t="s">
        <v>11</v>
      </c>
      <c r="I20" s="170" t="s">
        <v>14</v>
      </c>
      <c r="J20" s="171" t="str">
        <f>UPPER(IF(OR(I20="a",I20="as"),E19,IF(OR(I20="b",I20="bs"),E21,)))</f>
        <v>TOM YEW</v>
      </c>
      <c r="K20" s="179"/>
      <c r="L20" s="166"/>
      <c r="M20" s="176"/>
      <c r="N20" s="176"/>
      <c r="O20" s="221"/>
      <c r="P20" s="222"/>
      <c r="Q20" s="88"/>
      <c r="R20" s="50"/>
    </row>
    <row r="21" spans="1:18" s="51" customFormat="1" ht="9.6" customHeight="1" x14ac:dyDescent="0.2">
      <c r="A21" s="168">
        <v>8</v>
      </c>
      <c r="B21" s="42">
        <f>IF($D21="","",VLOOKUP($D21,'[5]Girls Si Main Draw Prep'!$A$7:$P$22,15))</f>
        <v>0</v>
      </c>
      <c r="C21" s="42">
        <f>IF($D21="","",VLOOKUP($D21,'[5]Girls Si Main Draw Prep'!$A$7:$P$22,16))</f>
        <v>0</v>
      </c>
      <c r="D21" s="43">
        <v>2</v>
      </c>
      <c r="E21" s="42" t="str">
        <f>UPPER(IF($D21="","",VLOOKUP($D21,'[5]Girls Si Main Draw Prep'!$A$7:$P$22,2)))</f>
        <v>TOM YEW</v>
      </c>
      <c r="F21" s="42" t="str">
        <f>IF($D21="","",VLOOKUP($D21,'[5]Girls Si Main Draw Prep'!$A$7:$P$22,3))</f>
        <v>JADE</v>
      </c>
      <c r="G21" s="42"/>
      <c r="H21" s="42">
        <f>IF($D21="","",VLOOKUP($D21,'[5]Girls Si Main Draw Prep'!$A$7:$P$22,4))</f>
        <v>0</v>
      </c>
      <c r="I21" s="180"/>
      <c r="J21" s="166"/>
      <c r="K21" s="166"/>
      <c r="L21" s="166"/>
      <c r="M21" s="176"/>
      <c r="N21" s="176"/>
      <c r="O21" s="221"/>
      <c r="P21" s="222"/>
      <c r="Q21" s="88"/>
      <c r="R21" s="50"/>
    </row>
    <row r="22" spans="1:18" s="51" customFormat="1" ht="9.6" customHeight="1" x14ac:dyDescent="0.2">
      <c r="A22" s="185"/>
      <c r="B22" s="54"/>
      <c r="C22" s="54"/>
      <c r="D22" s="54"/>
      <c r="E22" s="181"/>
      <c r="F22" s="181"/>
      <c r="G22" s="184"/>
      <c r="H22" s="166"/>
      <c r="I22" s="174"/>
      <c r="J22" s="166"/>
      <c r="K22" s="166"/>
      <c r="L22" s="166"/>
      <c r="M22" s="176"/>
      <c r="N22" s="176"/>
      <c r="O22" s="176"/>
      <c r="P22" s="87"/>
      <c r="Q22" s="88"/>
      <c r="R22" s="50"/>
    </row>
    <row r="23" spans="1:18" s="51" customFormat="1" ht="9.6" customHeight="1" x14ac:dyDescent="0.2">
      <c r="A23" s="186"/>
      <c r="B23" s="47"/>
      <c r="C23" s="47"/>
      <c r="D23" s="54"/>
      <c r="E23" s="47"/>
      <c r="F23" s="47"/>
      <c r="G23" s="47"/>
      <c r="H23" s="47"/>
      <c r="I23" s="54"/>
      <c r="J23" s="47"/>
      <c r="K23" s="47"/>
      <c r="L23" s="47"/>
      <c r="M23" s="84"/>
      <c r="N23" s="84"/>
      <c r="O23" s="84"/>
      <c r="P23" s="87"/>
      <c r="Q23" s="88"/>
      <c r="R23" s="50"/>
    </row>
    <row r="24" spans="1:18" s="51" customFormat="1" ht="9.6" hidden="1" customHeight="1" x14ac:dyDescent="0.2">
      <c r="A24" s="185"/>
      <c r="B24" s="54"/>
      <c r="C24" s="54"/>
      <c r="D24" s="54"/>
      <c r="E24" s="47"/>
      <c r="F24" s="47"/>
      <c r="H24" s="187"/>
      <c r="I24" s="54"/>
      <c r="J24" s="47"/>
      <c r="K24" s="47"/>
      <c r="L24" s="47"/>
      <c r="M24" s="84"/>
      <c r="N24" s="84"/>
      <c r="O24" s="84"/>
      <c r="P24" s="87"/>
      <c r="Q24" s="88"/>
      <c r="R24" s="50"/>
    </row>
    <row r="25" spans="1:18" s="51" customFormat="1" ht="9.6" hidden="1" customHeight="1" x14ac:dyDescent="0.2">
      <c r="A25" s="185"/>
      <c r="B25" s="47"/>
      <c r="C25" s="47"/>
      <c r="D25" s="54"/>
      <c r="E25" s="47"/>
      <c r="F25" s="47"/>
      <c r="G25" s="47"/>
      <c r="H25" s="47"/>
      <c r="I25" s="54"/>
      <c r="J25" s="47"/>
      <c r="K25" s="69"/>
      <c r="L25" s="47"/>
      <c r="M25" s="84"/>
      <c r="N25" s="84"/>
      <c r="O25" s="84"/>
      <c r="P25" s="87"/>
      <c r="Q25" s="88"/>
      <c r="R25" s="50"/>
    </row>
    <row r="26" spans="1:18" s="51" customFormat="1" ht="9.6" hidden="1" customHeight="1" x14ac:dyDescent="0.2">
      <c r="A26" s="185"/>
      <c r="B26" s="54"/>
      <c r="C26" s="54"/>
      <c r="D26" s="54"/>
      <c r="E26" s="47"/>
      <c r="F26" s="47"/>
      <c r="H26" s="47"/>
      <c r="I26" s="54"/>
      <c r="J26" s="187"/>
      <c r="K26" s="54"/>
      <c r="L26" s="47"/>
      <c r="M26" s="84"/>
      <c r="N26" s="84"/>
      <c r="O26" s="84"/>
      <c r="P26" s="87"/>
      <c r="Q26" s="88"/>
      <c r="R26" s="50"/>
    </row>
    <row r="27" spans="1:18" s="51" customFormat="1" ht="9.6" hidden="1" customHeight="1" x14ac:dyDescent="0.2">
      <c r="A27" s="185"/>
      <c r="B27" s="47"/>
      <c r="C27" s="47"/>
      <c r="D27" s="54"/>
      <c r="E27" s="47"/>
      <c r="F27" s="47"/>
      <c r="G27" s="47"/>
      <c r="H27" s="47"/>
      <c r="I27" s="54"/>
      <c r="J27" s="47"/>
      <c r="K27" s="47"/>
      <c r="L27" s="47"/>
      <c r="M27" s="84"/>
      <c r="N27" s="84"/>
      <c r="O27" s="84"/>
      <c r="P27" s="87"/>
      <c r="Q27" s="88"/>
      <c r="R27" s="188"/>
    </row>
    <row r="28" spans="1:18" s="51" customFormat="1" ht="9.6" hidden="1" customHeight="1" x14ac:dyDescent="0.2">
      <c r="A28" s="185"/>
      <c r="B28" s="54"/>
      <c r="C28" s="54"/>
      <c r="D28" s="54"/>
      <c r="E28" s="47"/>
      <c r="F28" s="47"/>
      <c r="H28" s="187"/>
      <c r="I28" s="54"/>
      <c r="J28" s="47"/>
      <c r="K28" s="47"/>
      <c r="L28" s="47"/>
      <c r="M28" s="84"/>
      <c r="N28" s="84"/>
      <c r="O28" s="84"/>
      <c r="P28" s="87"/>
      <c r="Q28" s="88"/>
      <c r="R28" s="50"/>
    </row>
    <row r="29" spans="1:18" s="51" customFormat="1" ht="9.6" hidden="1" customHeight="1" x14ac:dyDescent="0.2">
      <c r="A29" s="185"/>
      <c r="B29" s="47"/>
      <c r="C29" s="47"/>
      <c r="D29" s="54"/>
      <c r="E29" s="47"/>
      <c r="F29" s="47"/>
      <c r="G29" s="47"/>
      <c r="H29" s="47"/>
      <c r="I29" s="54"/>
      <c r="J29" s="47"/>
      <c r="K29" s="47"/>
      <c r="L29" s="47"/>
      <c r="M29" s="84"/>
      <c r="N29" s="84"/>
      <c r="O29" s="84"/>
      <c r="P29" s="87"/>
      <c r="Q29" s="88"/>
      <c r="R29" s="50"/>
    </row>
    <row r="30" spans="1:18" s="51" customFormat="1" ht="9.6" hidden="1" customHeight="1" x14ac:dyDescent="0.2">
      <c r="A30" s="185"/>
      <c r="B30" s="54"/>
      <c r="C30" s="54"/>
      <c r="D30" s="54"/>
      <c r="E30" s="47"/>
      <c r="F30" s="47"/>
      <c r="H30" s="47"/>
      <c r="I30" s="54"/>
      <c r="J30" s="47"/>
      <c r="K30" s="47"/>
      <c r="L30" s="187"/>
      <c r="M30" s="54"/>
      <c r="N30" s="47"/>
      <c r="O30" s="84"/>
      <c r="P30" s="87"/>
      <c r="Q30" s="88"/>
      <c r="R30" s="50"/>
    </row>
    <row r="31" spans="1:18" s="51" customFormat="1" ht="9.6" hidden="1" customHeight="1" x14ac:dyDescent="0.2">
      <c r="A31" s="185"/>
      <c r="B31" s="47"/>
      <c r="C31" s="47"/>
      <c r="D31" s="54"/>
      <c r="E31" s="47"/>
      <c r="F31" s="47"/>
      <c r="G31" s="47"/>
      <c r="H31" s="47"/>
      <c r="I31" s="54"/>
      <c r="J31" s="47"/>
      <c r="K31" s="47"/>
      <c r="L31" s="47"/>
      <c r="M31" s="84"/>
      <c r="N31" s="47"/>
      <c r="O31" s="84"/>
      <c r="P31" s="87"/>
      <c r="Q31" s="88"/>
      <c r="R31" s="50"/>
    </row>
    <row r="32" spans="1:18" s="51" customFormat="1" ht="9.6" hidden="1" customHeight="1" x14ac:dyDescent="0.2">
      <c r="A32" s="185"/>
      <c r="B32" s="54"/>
      <c r="C32" s="54"/>
      <c r="D32" s="54"/>
      <c r="E32" s="47"/>
      <c r="F32" s="47"/>
      <c r="H32" s="187"/>
      <c r="I32" s="54"/>
      <c r="J32" s="47"/>
      <c r="K32" s="47"/>
      <c r="L32" s="47"/>
      <c r="M32" s="84"/>
      <c r="N32" s="84"/>
      <c r="O32" s="84"/>
      <c r="P32" s="87"/>
      <c r="Q32" s="88"/>
      <c r="R32" s="50"/>
    </row>
    <row r="33" spans="1:18" s="51" customFormat="1" ht="9.6" hidden="1" customHeight="1" x14ac:dyDescent="0.2">
      <c r="A33" s="185"/>
      <c r="B33" s="47"/>
      <c r="C33" s="47"/>
      <c r="D33" s="54"/>
      <c r="E33" s="47"/>
      <c r="F33" s="47"/>
      <c r="G33" s="47"/>
      <c r="H33" s="47"/>
      <c r="I33" s="54"/>
      <c r="J33" s="47"/>
      <c r="K33" s="69"/>
      <c r="L33" s="47"/>
      <c r="M33" s="84"/>
      <c r="N33" s="84"/>
      <c r="O33" s="84"/>
      <c r="P33" s="87"/>
      <c r="Q33" s="88"/>
      <c r="R33" s="50"/>
    </row>
    <row r="34" spans="1:18" s="51" customFormat="1" ht="9.6" hidden="1" customHeight="1" x14ac:dyDescent="0.2">
      <c r="A34" s="185"/>
      <c r="B34" s="54"/>
      <c r="C34" s="54"/>
      <c r="D34" s="54"/>
      <c r="E34" s="47"/>
      <c r="F34" s="47"/>
      <c r="H34" s="47"/>
      <c r="I34" s="54"/>
      <c r="J34" s="187"/>
      <c r="K34" s="54"/>
      <c r="L34" s="47"/>
      <c r="M34" s="84"/>
      <c r="N34" s="84"/>
      <c r="O34" s="84"/>
      <c r="P34" s="87"/>
      <c r="Q34" s="88"/>
      <c r="R34" s="50"/>
    </row>
    <row r="35" spans="1:18" s="51" customFormat="1" ht="9.6" hidden="1" customHeight="1" x14ac:dyDescent="0.2">
      <c r="A35" s="185"/>
      <c r="B35" s="47"/>
      <c r="C35" s="47"/>
      <c r="D35" s="54"/>
      <c r="E35" s="47"/>
      <c r="F35" s="47"/>
      <c r="G35" s="47"/>
      <c r="H35" s="47"/>
      <c r="I35" s="54"/>
      <c r="J35" s="47"/>
      <c r="K35" s="47"/>
      <c r="L35" s="47"/>
      <c r="M35" s="84"/>
      <c r="N35" s="84"/>
      <c r="O35" s="84"/>
      <c r="P35" s="87"/>
      <c r="Q35" s="88"/>
      <c r="R35" s="50"/>
    </row>
    <row r="36" spans="1:18" s="51" customFormat="1" ht="9.6" hidden="1" customHeight="1" x14ac:dyDescent="0.2">
      <c r="A36" s="185"/>
      <c r="B36" s="54"/>
      <c r="C36" s="54"/>
      <c r="D36" s="54"/>
      <c r="E36" s="47"/>
      <c r="F36" s="47"/>
      <c r="H36" s="187"/>
      <c r="I36" s="54"/>
      <c r="J36" s="47"/>
      <c r="K36" s="47"/>
      <c r="L36" s="47"/>
      <c r="M36" s="84"/>
      <c r="N36" s="84"/>
      <c r="O36" s="84"/>
      <c r="P36" s="87"/>
      <c r="Q36" s="88"/>
      <c r="R36" s="50"/>
    </row>
    <row r="37" spans="1:18" s="51" customFormat="1" ht="9.6" hidden="1" customHeight="1" x14ac:dyDescent="0.2">
      <c r="A37" s="186"/>
      <c r="B37" s="47"/>
      <c r="C37" s="47"/>
      <c r="D37" s="54"/>
      <c r="E37" s="47"/>
      <c r="F37" s="47"/>
      <c r="G37" s="47"/>
      <c r="H37" s="47"/>
      <c r="I37" s="54"/>
      <c r="J37" s="47"/>
      <c r="K37" s="47"/>
      <c r="L37" s="47"/>
      <c r="M37" s="47"/>
      <c r="N37" s="167"/>
      <c r="O37" s="167"/>
      <c r="P37" s="87"/>
      <c r="Q37" s="88"/>
      <c r="R37" s="50"/>
    </row>
    <row r="38" spans="1:18" s="51" customFormat="1" ht="9.6" hidden="1" customHeight="1" x14ac:dyDescent="0.2">
      <c r="A38" s="185"/>
      <c r="B38" s="54"/>
      <c r="C38" s="54"/>
      <c r="D38" s="54"/>
      <c r="E38" s="181"/>
      <c r="F38" s="181"/>
      <c r="G38" s="184"/>
      <c r="H38" s="166"/>
      <c r="I38" s="174"/>
      <c r="J38" s="166"/>
      <c r="K38" s="166"/>
      <c r="L38" s="166"/>
      <c r="M38" s="176"/>
      <c r="N38" s="176"/>
      <c r="O38" s="176"/>
      <c r="P38" s="87"/>
      <c r="Q38" s="88"/>
      <c r="R38" s="50"/>
    </row>
    <row r="39" spans="1:18" s="51" customFormat="1" ht="9.6" hidden="1" customHeight="1" x14ac:dyDescent="0.2">
      <c r="A39" s="186"/>
      <c r="B39" s="47"/>
      <c r="C39" s="47"/>
      <c r="D39" s="54"/>
      <c r="E39" s="47"/>
      <c r="F39" s="47"/>
      <c r="G39" s="47"/>
      <c r="H39" s="47"/>
      <c r="I39" s="54"/>
      <c r="J39" s="47"/>
      <c r="K39" s="47"/>
      <c r="L39" s="47"/>
      <c r="M39" s="84"/>
      <c r="N39" s="84"/>
      <c r="O39" s="84"/>
      <c r="P39" s="87"/>
      <c r="Q39" s="88"/>
      <c r="R39" s="50"/>
    </row>
    <row r="40" spans="1:18" s="51" customFormat="1" ht="9.6" hidden="1" customHeight="1" x14ac:dyDescent="0.2">
      <c r="A40" s="185"/>
      <c r="B40" s="54"/>
      <c r="C40" s="54"/>
      <c r="D40" s="54"/>
      <c r="E40" s="47"/>
      <c r="F40" s="47"/>
      <c r="H40" s="187"/>
      <c r="I40" s="54"/>
      <c r="J40" s="47"/>
      <c r="K40" s="47"/>
      <c r="L40" s="47"/>
      <c r="M40" s="84"/>
      <c r="N40" s="84"/>
      <c r="O40" s="84"/>
      <c r="P40" s="87"/>
      <c r="Q40" s="88"/>
      <c r="R40" s="50"/>
    </row>
    <row r="41" spans="1:18" s="51" customFormat="1" ht="9.6" hidden="1" customHeight="1" x14ac:dyDescent="0.2">
      <c r="A41" s="185"/>
      <c r="B41" s="47"/>
      <c r="C41" s="47"/>
      <c r="D41" s="54"/>
      <c r="E41" s="47"/>
      <c r="F41" s="47"/>
      <c r="G41" s="47"/>
      <c r="H41" s="47"/>
      <c r="I41" s="54"/>
      <c r="J41" s="47"/>
      <c r="K41" s="69"/>
      <c r="L41" s="47"/>
      <c r="M41" s="84"/>
      <c r="N41" s="84"/>
      <c r="O41" s="84"/>
      <c r="P41" s="87"/>
      <c r="Q41" s="88"/>
      <c r="R41" s="50"/>
    </row>
    <row r="42" spans="1:18" s="51" customFormat="1" ht="9.6" hidden="1" customHeight="1" x14ac:dyDescent="0.2">
      <c r="A42" s="185"/>
      <c r="B42" s="54"/>
      <c r="C42" s="54"/>
      <c r="D42" s="54"/>
      <c r="E42" s="47"/>
      <c r="F42" s="47"/>
      <c r="H42" s="47"/>
      <c r="I42" s="54"/>
      <c r="J42" s="187"/>
      <c r="K42" s="54"/>
      <c r="L42" s="47"/>
      <c r="M42" s="84"/>
      <c r="N42" s="84"/>
      <c r="O42" s="84"/>
      <c r="P42" s="87"/>
      <c r="Q42" s="88"/>
      <c r="R42" s="50"/>
    </row>
    <row r="43" spans="1:18" s="51" customFormat="1" ht="9.6" hidden="1" customHeight="1" x14ac:dyDescent="0.2">
      <c r="A43" s="185"/>
      <c r="B43" s="47"/>
      <c r="C43" s="47"/>
      <c r="D43" s="54"/>
      <c r="E43" s="47"/>
      <c r="F43" s="47"/>
      <c r="G43" s="47"/>
      <c r="H43" s="47"/>
      <c r="I43" s="54"/>
      <c r="J43" s="47"/>
      <c r="K43" s="47"/>
      <c r="L43" s="47"/>
      <c r="M43" s="84"/>
      <c r="N43" s="84"/>
      <c r="O43" s="84"/>
      <c r="P43" s="87"/>
      <c r="Q43" s="88"/>
      <c r="R43" s="188"/>
    </row>
    <row r="44" spans="1:18" s="51" customFormat="1" ht="9.6" hidden="1" customHeight="1" x14ac:dyDescent="0.2">
      <c r="A44" s="185"/>
      <c r="B44" s="54"/>
      <c r="C44" s="54"/>
      <c r="D44" s="54"/>
      <c r="E44" s="47"/>
      <c r="F44" s="47"/>
      <c r="H44" s="187"/>
      <c r="I44" s="54"/>
      <c r="J44" s="47"/>
      <c r="K44" s="47"/>
      <c r="L44" s="47"/>
      <c r="M44" s="84"/>
      <c r="N44" s="84"/>
      <c r="O44" s="84"/>
      <c r="P44" s="87"/>
      <c r="Q44" s="88"/>
      <c r="R44" s="50"/>
    </row>
    <row r="45" spans="1:18" s="51" customFormat="1" ht="9.6" hidden="1" customHeight="1" x14ac:dyDescent="0.2">
      <c r="A45" s="185"/>
      <c r="B45" s="47"/>
      <c r="C45" s="47"/>
      <c r="D45" s="54"/>
      <c r="E45" s="47"/>
      <c r="F45" s="47"/>
      <c r="G45" s="47"/>
      <c r="H45" s="47"/>
      <c r="I45" s="54"/>
      <c r="J45" s="47"/>
      <c r="K45" s="47"/>
      <c r="L45" s="47"/>
      <c r="M45" s="84"/>
      <c r="N45" s="84"/>
      <c r="O45" s="84"/>
      <c r="P45" s="87"/>
      <c r="Q45" s="88"/>
      <c r="R45" s="50"/>
    </row>
    <row r="46" spans="1:18" s="51" customFormat="1" ht="9.6" hidden="1" customHeight="1" x14ac:dyDescent="0.2">
      <c r="A46" s="185"/>
      <c r="B46" s="54"/>
      <c r="C46" s="54"/>
      <c r="D46" s="54"/>
      <c r="E46" s="47"/>
      <c r="F46" s="47"/>
      <c r="H46" s="47"/>
      <c r="I46" s="54"/>
      <c r="J46" s="47"/>
      <c r="K46" s="47"/>
      <c r="L46" s="187"/>
      <c r="M46" s="54"/>
      <c r="N46" s="47"/>
      <c r="O46" s="84"/>
      <c r="P46" s="87"/>
      <c r="Q46" s="88"/>
      <c r="R46" s="50"/>
    </row>
    <row r="47" spans="1:18" s="51" customFormat="1" ht="9.6" hidden="1" customHeight="1" x14ac:dyDescent="0.2">
      <c r="A47" s="185"/>
      <c r="B47" s="47"/>
      <c r="C47" s="47"/>
      <c r="D47" s="54"/>
      <c r="E47" s="47"/>
      <c r="F47" s="47"/>
      <c r="G47" s="47"/>
      <c r="H47" s="47"/>
      <c r="I47" s="54"/>
      <c r="J47" s="47"/>
      <c r="K47" s="47"/>
      <c r="L47" s="47"/>
      <c r="M47" s="84"/>
      <c r="N47" s="47"/>
      <c r="O47" s="84"/>
      <c r="P47" s="87"/>
      <c r="Q47" s="88"/>
      <c r="R47" s="50"/>
    </row>
    <row r="48" spans="1:18" s="51" customFormat="1" ht="9.6" hidden="1" customHeight="1" x14ac:dyDescent="0.2">
      <c r="A48" s="185"/>
      <c r="B48" s="54"/>
      <c r="C48" s="54"/>
      <c r="D48" s="54"/>
      <c r="E48" s="47"/>
      <c r="F48" s="47"/>
      <c r="H48" s="187"/>
      <c r="I48" s="54"/>
      <c r="J48" s="47"/>
      <c r="K48" s="47"/>
      <c r="L48" s="47"/>
      <c r="M48" s="84"/>
      <c r="N48" s="84"/>
      <c r="O48" s="84"/>
      <c r="P48" s="87"/>
      <c r="Q48" s="88"/>
      <c r="R48" s="50"/>
    </row>
    <row r="49" spans="1:18" s="51" customFormat="1" ht="9.6" hidden="1" customHeight="1" x14ac:dyDescent="0.2">
      <c r="A49" s="185"/>
      <c r="B49" s="47"/>
      <c r="C49" s="47"/>
      <c r="D49" s="54"/>
      <c r="E49" s="47"/>
      <c r="F49" s="47"/>
      <c r="G49" s="47"/>
      <c r="H49" s="47"/>
      <c r="I49" s="54"/>
      <c r="J49" s="47"/>
      <c r="K49" s="69"/>
      <c r="L49" s="47"/>
      <c r="M49" s="84"/>
      <c r="N49" s="84"/>
      <c r="O49" s="84"/>
      <c r="P49" s="87"/>
      <c r="Q49" s="88"/>
      <c r="R49" s="50"/>
    </row>
    <row r="50" spans="1:18" s="51" customFormat="1" ht="9.6" hidden="1" customHeight="1" x14ac:dyDescent="0.2">
      <c r="A50" s="185"/>
      <c r="B50" s="54"/>
      <c r="C50" s="54"/>
      <c r="D50" s="54"/>
      <c r="E50" s="47"/>
      <c r="F50" s="47"/>
      <c r="H50" s="47"/>
      <c r="I50" s="54"/>
      <c r="J50" s="187"/>
      <c r="K50" s="54"/>
      <c r="L50" s="47"/>
      <c r="M50" s="84"/>
      <c r="N50" s="84"/>
      <c r="O50" s="84"/>
      <c r="P50" s="87"/>
      <c r="Q50" s="88"/>
      <c r="R50" s="50"/>
    </row>
    <row r="51" spans="1:18" s="51" customFormat="1" ht="9.6" hidden="1" customHeight="1" x14ac:dyDescent="0.2">
      <c r="A51" s="185"/>
      <c r="B51" s="47"/>
      <c r="C51" s="47"/>
      <c r="D51" s="54"/>
      <c r="E51" s="47"/>
      <c r="F51" s="47"/>
      <c r="G51" s="47"/>
      <c r="H51" s="47"/>
      <c r="I51" s="54"/>
      <c r="J51" s="47"/>
      <c r="K51" s="47"/>
      <c r="L51" s="47"/>
      <c r="M51" s="84"/>
      <c r="N51" s="84"/>
      <c r="O51" s="84"/>
      <c r="P51" s="87"/>
      <c r="Q51" s="88"/>
      <c r="R51" s="50"/>
    </row>
    <row r="52" spans="1:18" s="51" customFormat="1" ht="9.6" hidden="1" customHeight="1" x14ac:dyDescent="0.2">
      <c r="A52" s="185"/>
      <c r="B52" s="54"/>
      <c r="C52" s="54"/>
      <c r="D52" s="54"/>
      <c r="E52" s="47"/>
      <c r="F52" s="47"/>
      <c r="H52" s="187"/>
      <c r="I52" s="54"/>
      <c r="J52" s="47"/>
      <c r="K52" s="47"/>
      <c r="L52" s="47"/>
      <c r="M52" s="84"/>
      <c r="N52" s="84"/>
      <c r="O52" s="84"/>
      <c r="P52" s="87"/>
      <c r="Q52" s="88"/>
      <c r="R52" s="50"/>
    </row>
    <row r="53" spans="1:18" s="51" customFormat="1" ht="9.6" customHeight="1" x14ac:dyDescent="0.2">
      <c r="A53" s="186"/>
      <c r="B53" s="47"/>
      <c r="C53" s="47"/>
      <c r="D53" s="54"/>
      <c r="E53" s="47"/>
      <c r="F53" s="47"/>
      <c r="G53" s="47"/>
      <c r="H53" s="47"/>
      <c r="I53" s="54"/>
      <c r="J53" s="47"/>
      <c r="K53" s="47"/>
      <c r="L53" s="47"/>
      <c r="M53" s="47"/>
      <c r="N53" s="167"/>
      <c r="O53" s="167"/>
      <c r="P53" s="87"/>
      <c r="Q53" s="88"/>
      <c r="R53" s="50"/>
    </row>
    <row r="54" spans="1:18" s="93" customFormat="1" ht="6.75" customHeight="1" x14ac:dyDescent="0.2">
      <c r="A54" s="189"/>
      <c r="B54" s="189"/>
      <c r="C54" s="189"/>
      <c r="D54" s="189"/>
      <c r="E54" s="190"/>
      <c r="F54" s="190"/>
      <c r="G54" s="190"/>
      <c r="H54" s="190"/>
      <c r="I54" s="191"/>
      <c r="J54" s="90"/>
      <c r="K54" s="91"/>
      <c r="L54" s="90"/>
      <c r="M54" s="91"/>
      <c r="N54" s="90"/>
      <c r="O54" s="91"/>
      <c r="P54" s="90"/>
      <c r="Q54" s="91"/>
      <c r="R54" s="92"/>
    </row>
    <row r="55" spans="1:18" s="105" customFormat="1" ht="10.5" customHeight="1" x14ac:dyDescent="0.2">
      <c r="A55" s="94" t="s">
        <v>15</v>
      </c>
      <c r="B55" s="95"/>
      <c r="C55" s="96"/>
      <c r="D55" s="97" t="s">
        <v>16</v>
      </c>
      <c r="E55" s="98" t="s">
        <v>39</v>
      </c>
      <c r="F55" s="97"/>
      <c r="G55" s="192"/>
      <c r="H55" s="193"/>
      <c r="I55" s="97" t="s">
        <v>16</v>
      </c>
      <c r="J55" s="98" t="s">
        <v>40</v>
      </c>
      <c r="K55" s="100"/>
      <c r="L55" s="98" t="s">
        <v>19</v>
      </c>
      <c r="M55" s="101"/>
      <c r="N55" s="102" t="s">
        <v>20</v>
      </c>
      <c r="O55" s="102"/>
      <c r="P55" s="103"/>
      <c r="Q55" s="104"/>
    </row>
    <row r="56" spans="1:18" s="105" customFormat="1" ht="9" customHeight="1" x14ac:dyDescent="0.2">
      <c r="A56" s="106" t="s">
        <v>21</v>
      </c>
      <c r="B56" s="107"/>
      <c r="C56" s="108"/>
      <c r="D56" s="109">
        <v>1</v>
      </c>
      <c r="E56" s="110" t="str">
        <f>IF(D56&gt;$Q$63,,UPPER(VLOOKUP(D56,'[5]Girls Si Main Draw Prep'!$A$7:$R$134,2)))</f>
        <v>TRESTRAIL</v>
      </c>
      <c r="F56" s="194"/>
      <c r="G56" s="110"/>
      <c r="H56" s="195"/>
      <c r="I56" s="196" t="s">
        <v>22</v>
      </c>
      <c r="J56" s="107"/>
      <c r="K56" s="114"/>
      <c r="L56" s="107"/>
      <c r="M56" s="115"/>
      <c r="N56" s="116" t="s">
        <v>41</v>
      </c>
      <c r="O56" s="117"/>
      <c r="P56" s="117"/>
      <c r="Q56" s="118"/>
    </row>
    <row r="57" spans="1:18" s="105" customFormat="1" ht="9" customHeight="1" x14ac:dyDescent="0.2">
      <c r="A57" s="106" t="s">
        <v>24</v>
      </c>
      <c r="B57" s="107"/>
      <c r="C57" s="108"/>
      <c r="D57" s="109">
        <v>2</v>
      </c>
      <c r="E57" s="110" t="str">
        <f>IF(D57&gt;$Q$63,,UPPER(VLOOKUP(D57,'[5]Girls Si Main Draw Prep'!$A$7:$R$134,2)))</f>
        <v>TOM YEW</v>
      </c>
      <c r="F57" s="194"/>
      <c r="G57" s="110"/>
      <c r="H57" s="195"/>
      <c r="I57" s="196" t="s">
        <v>26</v>
      </c>
      <c r="J57" s="107"/>
      <c r="K57" s="114"/>
      <c r="L57" s="107"/>
      <c r="M57" s="115"/>
      <c r="N57" s="197"/>
      <c r="O57" s="120"/>
      <c r="P57" s="119"/>
      <c r="Q57" s="121"/>
    </row>
    <row r="58" spans="1:18" s="105" customFormat="1" ht="9" customHeight="1" x14ac:dyDescent="0.2">
      <c r="A58" s="122" t="s">
        <v>25</v>
      </c>
      <c r="B58" s="119"/>
      <c r="C58" s="123"/>
      <c r="D58" s="109">
        <v>3</v>
      </c>
      <c r="E58" s="110">
        <f>IF(D58&gt;$Q$63,,UPPER(VLOOKUP(D58,'[5]Girls Si Main Draw Prep'!$A$7:$R$134,2)))</f>
        <v>0</v>
      </c>
      <c r="F58" s="194"/>
      <c r="G58" s="110"/>
      <c r="H58" s="195"/>
      <c r="I58" s="196" t="s">
        <v>29</v>
      </c>
      <c r="J58" s="107"/>
      <c r="K58" s="114"/>
      <c r="L58" s="107"/>
      <c r="M58" s="115"/>
      <c r="N58" s="116" t="s">
        <v>27</v>
      </c>
      <c r="O58" s="117"/>
      <c r="P58" s="117"/>
      <c r="Q58" s="118"/>
    </row>
    <row r="59" spans="1:18" s="105" customFormat="1" ht="9" customHeight="1" x14ac:dyDescent="0.2">
      <c r="A59" s="124"/>
      <c r="B59" s="125"/>
      <c r="C59" s="126"/>
      <c r="D59" s="109">
        <v>4</v>
      </c>
      <c r="E59" s="110">
        <f>IF(D59&gt;$Q$63,,UPPER(VLOOKUP(D59,'[5]Girls Si Main Draw Prep'!$A$7:$R$134,2)))</f>
        <v>0</v>
      </c>
      <c r="F59" s="194"/>
      <c r="G59" s="110"/>
      <c r="H59" s="195"/>
      <c r="I59" s="196" t="s">
        <v>32</v>
      </c>
      <c r="J59" s="107"/>
      <c r="K59" s="114"/>
      <c r="L59" s="107"/>
      <c r="M59" s="115"/>
      <c r="N59" s="107"/>
      <c r="O59" s="114"/>
      <c r="P59" s="107"/>
      <c r="Q59" s="115"/>
    </row>
    <row r="60" spans="1:18" s="105" customFormat="1" ht="9" customHeight="1" x14ac:dyDescent="0.2">
      <c r="A60" s="127" t="s">
        <v>28</v>
      </c>
      <c r="B60" s="128"/>
      <c r="C60" s="129"/>
      <c r="D60" s="109"/>
      <c r="E60" s="110"/>
      <c r="F60" s="194"/>
      <c r="G60" s="110"/>
      <c r="H60" s="195"/>
      <c r="I60" s="196" t="s">
        <v>42</v>
      </c>
      <c r="J60" s="107"/>
      <c r="K60" s="114"/>
      <c r="L60" s="107"/>
      <c r="M60" s="115"/>
      <c r="N60" s="119"/>
      <c r="O60" s="120"/>
      <c r="P60" s="119"/>
      <c r="Q60" s="121"/>
    </row>
    <row r="61" spans="1:18" s="105" customFormat="1" ht="9" customHeight="1" x14ac:dyDescent="0.2">
      <c r="A61" s="106" t="s">
        <v>21</v>
      </c>
      <c r="B61" s="107"/>
      <c r="C61" s="108"/>
      <c r="D61" s="109"/>
      <c r="E61" s="110"/>
      <c r="F61" s="194"/>
      <c r="G61" s="110"/>
      <c r="H61" s="195"/>
      <c r="I61" s="196" t="s">
        <v>43</v>
      </c>
      <c r="J61" s="107"/>
      <c r="K61" s="114"/>
      <c r="L61" s="107"/>
      <c r="M61" s="115"/>
      <c r="N61" s="116" t="s">
        <v>30</v>
      </c>
      <c r="O61" s="117"/>
      <c r="P61" s="117"/>
      <c r="Q61" s="118"/>
    </row>
    <row r="62" spans="1:18" s="105" customFormat="1" ht="9" customHeight="1" x14ac:dyDescent="0.2">
      <c r="A62" s="106" t="s">
        <v>31</v>
      </c>
      <c r="B62" s="107"/>
      <c r="C62" s="130"/>
      <c r="D62" s="109"/>
      <c r="E62" s="110"/>
      <c r="F62" s="194"/>
      <c r="G62" s="110"/>
      <c r="H62" s="195"/>
      <c r="I62" s="196" t="s">
        <v>44</v>
      </c>
      <c r="J62" s="107"/>
      <c r="K62" s="114"/>
      <c r="L62" s="107"/>
      <c r="M62" s="115"/>
      <c r="N62" s="107"/>
      <c r="O62" s="114"/>
      <c r="P62" s="107"/>
      <c r="Q62" s="115"/>
    </row>
    <row r="63" spans="1:18" s="105" customFormat="1" ht="9" customHeight="1" x14ac:dyDescent="0.2">
      <c r="A63" s="122" t="s">
        <v>33</v>
      </c>
      <c r="B63" s="119"/>
      <c r="C63" s="131"/>
      <c r="D63" s="132"/>
      <c r="E63" s="133"/>
      <c r="F63" s="198"/>
      <c r="G63" s="133"/>
      <c r="H63" s="199"/>
      <c r="I63" s="200" t="s">
        <v>45</v>
      </c>
      <c r="J63" s="119"/>
      <c r="K63" s="120"/>
      <c r="L63" s="119"/>
      <c r="M63" s="121"/>
      <c r="N63" s="119" t="str">
        <f>Q4</f>
        <v>Lamech Kevin Clarke</v>
      </c>
      <c r="O63" s="120"/>
      <c r="P63" s="119"/>
      <c r="Q63" s="201">
        <f>MIN(4,'[5]Girls Si Main Draw Prep'!R5)</f>
        <v>2</v>
      </c>
    </row>
  </sheetData>
  <mergeCells count="1">
    <mergeCell ref="G2:N2"/>
  </mergeCells>
  <conditionalFormatting sqref="F51:H51 F35:H35 F37:H37 F23:H23 F25:H25 F27:H27 F29:H29 F31:H31 F33:H33 F53:H53 F39:H39 F41:H41 F43:H43 F45:H45 F47:H47 F49:H49 G7 G9 G11 G13 G15 G17 G19 G21">
    <cfRule type="expression" dxfId="181" priority="14" stopIfTrue="1">
      <formula>AND($D7&lt;9,$C7&gt;0)</formula>
    </cfRule>
  </conditionalFormatting>
  <conditionalFormatting sqref="H24 H44 J34 H32 J42 H52 H40 J50 H48 J10 L30 L14 J18 L46 H28 J26 H36 H8 H16 H20 H12">
    <cfRule type="expression" dxfId="180" priority="11" stopIfTrue="1">
      <formula>AND($N$1="CU",H8="Umpire")</formula>
    </cfRule>
    <cfRule type="expression" dxfId="179" priority="12" stopIfTrue="1">
      <formula>AND($N$1="CU",H8&lt;&gt;"Umpire",I8&lt;&gt;"")</formula>
    </cfRule>
    <cfRule type="expression" dxfId="178" priority="13" stopIfTrue="1">
      <formula>AND($N$1="CU",H8&lt;&gt;"Umpire")</formula>
    </cfRule>
  </conditionalFormatting>
  <conditionalFormatting sqref="D37 D31 D29 D27 D25 D23 D53 D51 D33 D49 D47 D45 D43 D41 D39 D35">
    <cfRule type="expression" dxfId="177" priority="10" stopIfTrue="1">
      <formula>AND($D23&lt;9,$C23&gt;0)</formula>
    </cfRule>
  </conditionalFormatting>
  <conditionalFormatting sqref="E39 E41 E43 E45 E47 E49 E51 E53 E23 E25 E27 E29 E31 E33 E35 E37">
    <cfRule type="cellIs" dxfId="176" priority="8" stopIfTrue="1" operator="equal">
      <formula>"Bye"</formula>
    </cfRule>
    <cfRule type="expression" dxfId="175" priority="9" stopIfTrue="1">
      <formula>AND($D23&lt;9,$C23&gt;0)</formula>
    </cfRule>
  </conditionalFormatting>
  <conditionalFormatting sqref="L10 L18 N46 L42 L50 N14 N30 L26 L34 J8 J12 J16 J20 J40 J44 J48 J52 J24 J28 J32 J36">
    <cfRule type="expression" dxfId="174" priority="6" stopIfTrue="1">
      <formula>I8="as"</formula>
    </cfRule>
    <cfRule type="expression" dxfId="173" priority="7" stopIfTrue="1">
      <formula>I8="bs"</formula>
    </cfRule>
  </conditionalFormatting>
  <conditionalFormatting sqref="B39 B41 B43 B45 B47 B49 B51 B53 B23 B25 B27 B29 B31 B33 B35 B37 B7 B9 B11 B13 B15 B17 B19 B21">
    <cfRule type="cellIs" dxfId="172" priority="4" stopIfTrue="1" operator="equal">
      <formula>"QA"</formula>
    </cfRule>
    <cfRule type="cellIs" dxfId="171" priority="5" stopIfTrue="1" operator="equal">
      <formula>"DA"</formula>
    </cfRule>
  </conditionalFormatting>
  <conditionalFormatting sqref="Q63 I8 I12 I16 I20 M14 K10 K18">
    <cfRule type="expression" dxfId="170" priority="3" stopIfTrue="1">
      <formula>$N$1="CU"</formula>
    </cfRule>
  </conditionalFormatting>
  <conditionalFormatting sqref="E19 E21 E9 E17 E15 E13 E11 E7">
    <cfRule type="cellIs" dxfId="169" priority="2" stopIfTrue="1" operator="equal">
      <formula>"Bye"</formula>
    </cfRule>
  </conditionalFormatting>
  <conditionalFormatting sqref="D7 D9 D21 D13 D19 D17">
    <cfRule type="expression" dxfId="168" priority="1" stopIfTrue="1">
      <formula>$D7&lt;5</formula>
    </cfRule>
  </conditionalFormatting>
  <dataValidations count="1">
    <dataValidation type="list" allowBlank="1" showInputMessage="1" sqref="H24 H40 H28 H36 H44 H32 H52 H48 J50 J42 L46 J34 J26 L30 L14 J10 J18 H16 H12 H8 H20">
      <formula1>$T$7:$T$16</formula1>
    </dataValidation>
  </dataValidations>
  <printOptions horizontalCentered="1"/>
  <pageMargins left="0.35" right="0.35" top="0.39" bottom="0.39" header="0" footer="0"/>
  <pageSetup paperSize="9" orientation="landscape"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85" r:id="rId4" name="Button 1">
              <controlPr defaultSize="0" print="0" autoFill="0" autoPict="0" macro="[0]!Jun_Show_CU">
                <anchor moveWithCells="1" sizeWithCells="1">
                  <from>
                    <xdr:col>11</xdr:col>
                    <xdr:colOff>514350</xdr:colOff>
                    <xdr:row>0</xdr:row>
                    <xdr:rowOff>9525</xdr:rowOff>
                  </from>
                  <to>
                    <xdr:col>13</xdr:col>
                    <xdr:colOff>361950</xdr:colOff>
                    <xdr:row>0</xdr:row>
                    <xdr:rowOff>171450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tabColor rgb="FFFFC000"/>
    <pageSetUpPr fitToPage="1"/>
  </sheetPr>
  <dimension ref="A1:T81"/>
  <sheetViews>
    <sheetView showGridLines="0" showZeros="0" workbookViewId="0">
      <selection activeCell="S46" sqref="S46"/>
    </sheetView>
  </sheetViews>
  <sheetFormatPr defaultRowHeight="12.75" x14ac:dyDescent="0.2"/>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8" customWidth="1"/>
    <col min="10" max="10" width="10.7109375" customWidth="1"/>
    <col min="11" max="11" width="1.7109375" style="138" customWidth="1"/>
    <col min="12" max="12" width="10.7109375" customWidth="1"/>
    <col min="13" max="13" width="1.7109375" style="9" customWidth="1"/>
    <col min="14" max="14" width="10.7109375" customWidth="1"/>
    <col min="15" max="15" width="1.7109375" style="138" customWidth="1"/>
    <col min="16" max="16" width="10.7109375" customWidth="1"/>
    <col min="17" max="17" width="1.7109375" style="9" customWidth="1"/>
    <col min="19" max="19" width="8.7109375" customWidth="1"/>
    <col min="20" max="20" width="8.85546875" hidden="1" customWidth="1"/>
    <col min="21" max="21" width="5.7109375" customWidth="1"/>
  </cols>
  <sheetData>
    <row r="1" spans="1:20" s="3" customFormat="1" ht="53.25" customHeight="1" x14ac:dyDescent="0.2">
      <c r="A1" s="1">
        <f>'[1]Week SetUp'!$A$6</f>
        <v>0</v>
      </c>
      <c r="B1" s="2"/>
      <c r="I1" s="4"/>
      <c r="J1" s="5"/>
      <c r="K1" s="5"/>
      <c r="L1" s="6"/>
      <c r="M1" s="4"/>
      <c r="N1" s="4"/>
      <c r="O1" s="4"/>
      <c r="Q1" s="4"/>
    </row>
    <row r="2" spans="1:20" s="10" customFormat="1" ht="20.25" customHeight="1" x14ac:dyDescent="0.25">
      <c r="A2" s="7"/>
      <c r="B2" s="7"/>
      <c r="C2" s="7"/>
      <c r="D2" s="7"/>
      <c r="E2" s="7"/>
      <c r="F2" s="8"/>
      <c r="G2" s="498" t="s">
        <v>0</v>
      </c>
      <c r="H2" s="498"/>
      <c r="I2" s="498"/>
      <c r="J2" s="498"/>
      <c r="K2" s="498"/>
      <c r="L2" s="498"/>
      <c r="M2" s="9"/>
      <c r="O2" s="9"/>
      <c r="Q2" s="9"/>
    </row>
    <row r="3" spans="1:20" s="17" customFormat="1" ht="10.5" customHeight="1" x14ac:dyDescent="0.2">
      <c r="A3" s="11" t="s">
        <v>1</v>
      </c>
      <c r="B3" s="11"/>
      <c r="C3" s="11"/>
      <c r="D3" s="11"/>
      <c r="E3" s="11"/>
      <c r="F3" s="11"/>
      <c r="G3" s="11"/>
      <c r="H3" s="11"/>
      <c r="I3" s="12"/>
      <c r="J3" s="13"/>
      <c r="K3" s="14"/>
      <c r="L3" s="15"/>
      <c r="M3" s="12"/>
      <c r="N3" s="11"/>
      <c r="O3" s="12"/>
      <c r="P3" s="11"/>
      <c r="Q3" s="16" t="s">
        <v>2</v>
      </c>
    </row>
    <row r="4" spans="1:20" s="29" customFormat="1" ht="14.25" customHeight="1" thickBot="1" x14ac:dyDescent="0.25">
      <c r="A4" s="18" t="str">
        <f>'[1]Week SetUp'!$A$10</f>
        <v>26th - 30th May 2016</v>
      </c>
      <c r="B4" s="18"/>
      <c r="C4" s="18"/>
      <c r="D4" s="19"/>
      <c r="E4" s="19"/>
      <c r="F4" s="20">
        <f>'[1]Week SetUp'!$C$10</f>
        <v>0</v>
      </c>
      <c r="G4" s="21"/>
      <c r="H4" s="22"/>
      <c r="I4" s="23"/>
      <c r="J4" s="24">
        <f>'[1]Week SetUp'!$D$10</f>
        <v>0</v>
      </c>
      <c r="K4" s="25"/>
      <c r="L4" s="26">
        <f>'[1]Week SetUp'!$A$12</f>
        <v>0</v>
      </c>
      <c r="M4" s="23"/>
      <c r="N4" s="19"/>
      <c r="O4" s="27"/>
      <c r="P4" s="19"/>
      <c r="Q4" s="28" t="str">
        <f>'[1]Week SetUp'!$E$10</f>
        <v>Lamech Kevin Clarke</v>
      </c>
    </row>
    <row r="5" spans="1:20" s="17" customFormat="1" ht="12" x14ac:dyDescent="0.2">
      <c r="A5" s="30"/>
      <c r="B5" s="31" t="s">
        <v>3</v>
      </c>
      <c r="C5" s="31" t="str">
        <f>IF(OR(F2="Week 3",F2="Masters"),"CP","Rank")</f>
        <v>Rank</v>
      </c>
      <c r="D5" s="31" t="s">
        <v>4</v>
      </c>
      <c r="E5" s="32" t="s">
        <v>5</v>
      </c>
      <c r="F5" s="32" t="s">
        <v>6</v>
      </c>
      <c r="G5" s="32"/>
      <c r="H5" s="32"/>
      <c r="I5" s="32"/>
      <c r="J5" s="31" t="s">
        <v>7</v>
      </c>
      <c r="K5" s="33"/>
      <c r="L5" s="31" t="s">
        <v>8</v>
      </c>
      <c r="M5" s="33"/>
      <c r="N5" s="31" t="s">
        <v>9</v>
      </c>
      <c r="O5" s="33"/>
      <c r="P5" s="31" t="s">
        <v>10</v>
      </c>
      <c r="Q5" s="34"/>
    </row>
    <row r="6" spans="1:20" s="17" customFormat="1" ht="3.75" customHeight="1" thickBot="1" x14ac:dyDescent="0.25">
      <c r="A6" s="35"/>
      <c r="B6" s="36"/>
      <c r="C6" s="36"/>
      <c r="D6" s="36"/>
      <c r="E6" s="37"/>
      <c r="F6" s="37"/>
      <c r="G6" s="38"/>
      <c r="H6" s="37"/>
      <c r="I6" s="39"/>
      <c r="J6" s="36"/>
      <c r="K6" s="39"/>
      <c r="L6" s="36"/>
      <c r="M6" s="39"/>
      <c r="N6" s="36"/>
      <c r="O6" s="39"/>
      <c r="P6" s="36"/>
      <c r="Q6" s="40"/>
    </row>
    <row r="7" spans="1:20" s="51" customFormat="1" ht="10.5" customHeight="1" x14ac:dyDescent="0.2">
      <c r="A7" s="41">
        <v>1</v>
      </c>
      <c r="B7" s="42">
        <f>IF($D7="","",VLOOKUP($D7,'[1]Boys Do Main Draw Prep'!$A$7:$V$23,20))</f>
        <v>0</v>
      </c>
      <c r="C7" s="42">
        <f>IF($D7="","",VLOOKUP($D7,'[1]Boys Do Main Draw Prep'!$A$7:$V$23,21))</f>
        <v>0</v>
      </c>
      <c r="D7" s="43">
        <v>1</v>
      </c>
      <c r="E7" s="44" t="str">
        <f>UPPER(IF($D7="","",VLOOKUP($D7,'[1]Boys Do Main Draw Prep'!$A$7:$V$23,2)))</f>
        <v>MERRY</v>
      </c>
      <c r="F7" s="44" t="str">
        <f>IF($D7="","",VLOOKUP($D7,'[1]Boys Do Main Draw Prep'!$A$7:$V$23,3))</f>
        <v>ALEX</v>
      </c>
      <c r="G7" s="45"/>
      <c r="H7" s="44">
        <f>IF($D7="","",VLOOKUP($D7,'[1]Boys Do Main Draw Prep'!$A$7:$V$23,4))</f>
        <v>0</v>
      </c>
      <c r="I7" s="46"/>
      <c r="J7" s="47"/>
      <c r="K7" s="48"/>
      <c r="L7" s="47"/>
      <c r="M7" s="48"/>
      <c r="N7" s="47"/>
      <c r="O7" s="48"/>
      <c r="P7" s="47"/>
      <c r="Q7" s="49"/>
      <c r="R7" s="50"/>
      <c r="T7" s="52" t="str">
        <f>'[1]SetUp Officials'!P21</f>
        <v>Umpire</v>
      </c>
    </row>
    <row r="8" spans="1:20" s="51" customFormat="1" ht="9.6" customHeight="1" x14ac:dyDescent="0.2">
      <c r="A8" s="53"/>
      <c r="B8" s="54"/>
      <c r="C8" s="54"/>
      <c r="D8" s="54"/>
      <c r="E8" s="44" t="str">
        <f>UPPER(IF($D7="","",VLOOKUP($D7,'[1]Boys Do Main Draw Prep'!$A$7:$V$23,7)))</f>
        <v>SYLVESTER</v>
      </c>
      <c r="F8" s="44" t="str">
        <f>IF($D7="","",VLOOKUP($D7,'[1]Boys Do Main Draw Prep'!$A$7:$V$23,8))</f>
        <v>BECKHAM</v>
      </c>
      <c r="G8" s="45"/>
      <c r="H8" s="44">
        <f>IF($D7="","",VLOOKUP($D7,'[1]Boys Do Main Draw Prep'!$A$7:$V$23,9))</f>
        <v>0</v>
      </c>
      <c r="I8" s="55"/>
      <c r="J8" s="56" t="str">
        <f>IF(I8="a",E7,IF(I8="b",E9,""))</f>
        <v/>
      </c>
      <c r="K8" s="48"/>
      <c r="L8" s="47"/>
      <c r="M8" s="48"/>
      <c r="N8" s="47"/>
      <c r="O8" s="48"/>
      <c r="P8" s="47"/>
      <c r="Q8" s="49"/>
      <c r="R8" s="50"/>
      <c r="T8" s="57" t="str">
        <f>'[1]SetUp Officials'!P22</f>
        <v/>
      </c>
    </row>
    <row r="9" spans="1:20" s="51" customFormat="1" ht="9.6" customHeight="1" x14ac:dyDescent="0.2">
      <c r="A9" s="53"/>
      <c r="B9" s="54"/>
      <c r="C9" s="54"/>
      <c r="D9" s="54"/>
      <c r="E9" s="47"/>
      <c r="F9" s="47"/>
      <c r="G9" s="58"/>
      <c r="H9" s="47"/>
      <c r="I9" s="59"/>
      <c r="J9" s="60" t="str">
        <f>UPPER(IF(OR(I10="a",I10="as"),E7,IF(OR(I10="b",I10="bs"),E11,)))</f>
        <v>MERRY</v>
      </c>
      <c r="K9" s="61"/>
      <c r="L9" s="47"/>
      <c r="M9" s="48"/>
      <c r="N9" s="47"/>
      <c r="O9" s="48"/>
      <c r="P9" s="47"/>
      <c r="Q9" s="49"/>
      <c r="R9" s="50"/>
      <c r="T9" s="57" t="str">
        <f>'[1]SetUp Officials'!P23</f>
        <v/>
      </c>
    </row>
    <row r="10" spans="1:20" s="51" customFormat="1" ht="9.6" customHeight="1" x14ac:dyDescent="0.2">
      <c r="A10" s="53"/>
      <c r="B10" s="54"/>
      <c r="C10" s="54"/>
      <c r="D10" s="54"/>
      <c r="E10" s="47"/>
      <c r="F10" s="47"/>
      <c r="G10" s="58"/>
      <c r="H10" s="62" t="s">
        <v>11</v>
      </c>
      <c r="I10" s="63" t="s">
        <v>12</v>
      </c>
      <c r="J10" s="64" t="str">
        <f>UPPER(IF(OR(I10="a",I10="as"),E8,IF(OR(I10="b",I10="bs"),E12,)))</f>
        <v>SYLVESTER</v>
      </c>
      <c r="K10" s="65"/>
      <c r="L10" s="47"/>
      <c r="M10" s="48"/>
      <c r="N10" s="47"/>
      <c r="O10" s="48"/>
      <c r="P10" s="47"/>
      <c r="Q10" s="49"/>
      <c r="R10" s="50"/>
      <c r="T10" s="57" t="str">
        <f>'[1]SetUp Officials'!P24</f>
        <v/>
      </c>
    </row>
    <row r="11" spans="1:20" s="51" customFormat="1" ht="9.6" customHeight="1" x14ac:dyDescent="0.2">
      <c r="A11" s="53">
        <v>2</v>
      </c>
      <c r="B11" s="42">
        <f>IF($D11="","",VLOOKUP($D11,'[1]Boys Do Main Draw Prep'!$A$7:$V$23,20))</f>
        <v>0</v>
      </c>
      <c r="C11" s="42">
        <f>IF($D11="","",VLOOKUP($D11,'[1]Boys Do Main Draw Prep'!$A$7:$V$23,21))</f>
        <v>0</v>
      </c>
      <c r="D11" s="43">
        <v>13</v>
      </c>
      <c r="E11" s="42" t="str">
        <f>UPPER(IF($D11="","",VLOOKUP($D11,'[1]Boys Do Main Draw Prep'!$A$7:$V$23,2)))</f>
        <v>BYE</v>
      </c>
      <c r="F11" s="42">
        <f>IF($D11="","",VLOOKUP($D11,'[1]Boys Do Main Draw Prep'!$A$7:$V$23,3))</f>
        <v>0</v>
      </c>
      <c r="G11" s="66"/>
      <c r="H11" s="42">
        <f>IF($D11="","",VLOOKUP($D11,'[1]Boys Do Main Draw Prep'!$A$7:$V$23,4))</f>
        <v>0</v>
      </c>
      <c r="I11" s="67"/>
      <c r="J11" s="47"/>
      <c r="K11" s="68"/>
      <c r="L11" s="69"/>
      <c r="M11" s="61"/>
      <c r="N11" s="47"/>
      <c r="O11" s="48"/>
      <c r="P11" s="47"/>
      <c r="Q11" s="49"/>
      <c r="R11" s="50"/>
      <c r="T11" s="57" t="str">
        <f>'[1]SetUp Officials'!P25</f>
        <v/>
      </c>
    </row>
    <row r="12" spans="1:20" s="51" customFormat="1" ht="9.6" customHeight="1" x14ac:dyDescent="0.2">
      <c r="A12" s="53"/>
      <c r="B12" s="54"/>
      <c r="C12" s="54"/>
      <c r="D12" s="54"/>
      <c r="E12" s="42" t="str">
        <f>UPPER(IF($D11="","",VLOOKUP($D11,'[1]Boys Do Main Draw Prep'!$A$7:$V$23,7)))</f>
        <v>BYE</v>
      </c>
      <c r="F12" s="42">
        <f>IF($D11="","",VLOOKUP($D11,'[1]Boys Do Main Draw Prep'!$A$7:$V$23,8))</f>
        <v>0</v>
      </c>
      <c r="G12" s="66"/>
      <c r="H12" s="42">
        <f>IF($D11="","",VLOOKUP($D11,'[1]Boys Do Main Draw Prep'!$A$7:$V$23,9))</f>
        <v>0</v>
      </c>
      <c r="I12" s="55"/>
      <c r="J12" s="47"/>
      <c r="K12" s="68"/>
      <c r="L12" s="70"/>
      <c r="M12" s="71"/>
      <c r="N12" s="47"/>
      <c r="O12" s="48"/>
      <c r="P12" s="47"/>
      <c r="Q12" s="49"/>
      <c r="R12" s="50"/>
      <c r="T12" s="57" t="str">
        <f>'[1]SetUp Officials'!P26</f>
        <v/>
      </c>
    </row>
    <row r="13" spans="1:20" s="51" customFormat="1" ht="9.6" customHeight="1" x14ac:dyDescent="0.2">
      <c r="A13" s="53"/>
      <c r="B13" s="54"/>
      <c r="C13" s="54"/>
      <c r="D13" s="72"/>
      <c r="E13" s="47"/>
      <c r="F13" s="47"/>
      <c r="G13" s="58"/>
      <c r="H13" s="47"/>
      <c r="I13" s="73"/>
      <c r="J13" s="47"/>
      <c r="K13" s="59"/>
      <c r="L13" s="60" t="str">
        <f>UPPER(IF(OR(K14="a",K14="as"),J9,IF(OR(K14="b",K14="bs"),J17,)))</f>
        <v>MERRY</v>
      </c>
      <c r="M13" s="48"/>
      <c r="N13" s="47"/>
      <c r="O13" s="48"/>
      <c r="P13" s="47"/>
      <c r="Q13" s="49"/>
      <c r="R13" s="50"/>
      <c r="T13" s="57" t="str">
        <f>'[1]SetUp Officials'!P27</f>
        <v/>
      </c>
    </row>
    <row r="14" spans="1:20" s="51" customFormat="1" ht="9.6" customHeight="1" x14ac:dyDescent="0.2">
      <c r="A14" s="53"/>
      <c r="B14" s="54"/>
      <c r="C14" s="54"/>
      <c r="D14" s="72"/>
      <c r="E14" s="47"/>
      <c r="F14" s="47"/>
      <c r="G14" s="58"/>
      <c r="H14" s="47"/>
      <c r="I14" s="73"/>
      <c r="J14" s="62" t="s">
        <v>11</v>
      </c>
      <c r="K14" s="63" t="s">
        <v>83</v>
      </c>
      <c r="L14" s="64" t="str">
        <f>UPPER(IF(OR(K14="a",K14="as"),J10,IF(OR(K14="b",K14="bs"),J18,)))</f>
        <v>SYLVESTER</v>
      </c>
      <c r="M14" s="65"/>
      <c r="N14" s="47"/>
      <c r="O14" s="48"/>
      <c r="P14" s="47"/>
      <c r="Q14" s="49"/>
      <c r="R14" s="50"/>
      <c r="T14" s="57" t="str">
        <f>'[1]SetUp Officials'!P28</f>
        <v/>
      </c>
    </row>
    <row r="15" spans="1:20" s="51" customFormat="1" ht="9.6" customHeight="1" x14ac:dyDescent="0.2">
      <c r="A15" s="53">
        <v>3</v>
      </c>
      <c r="B15" s="42">
        <f>IF($D15="","",VLOOKUP($D15,'[1]Boys Do Main Draw Prep'!$A$7:$V$23,20))</f>
        <v>0</v>
      </c>
      <c r="C15" s="42">
        <f>IF($D15="","",VLOOKUP($D15,'[1]Boys Do Main Draw Prep'!$A$7:$V$23,21))</f>
        <v>0</v>
      </c>
      <c r="D15" s="43">
        <v>7</v>
      </c>
      <c r="E15" s="42" t="str">
        <f>UPPER(IF($D15="","",VLOOKUP($D15,'[1]Boys Do Main Draw Prep'!$A$7:$V$23,2)))</f>
        <v>HARRICHARAN</v>
      </c>
      <c r="F15" s="42" t="str">
        <f>IF($D15="","",VLOOKUP($D15,'[1]Boys Do Main Draw Prep'!$A$7:$V$23,3))</f>
        <v>BRIAN</v>
      </c>
      <c r="G15" s="66"/>
      <c r="H15" s="42">
        <f>IF($D15="","",VLOOKUP($D15,'[1]Boys Do Main Draw Prep'!$A$7:$V$23,4))</f>
        <v>0</v>
      </c>
      <c r="I15" s="46"/>
      <c r="J15" s="47"/>
      <c r="K15" s="68"/>
      <c r="L15" s="47" t="s">
        <v>168</v>
      </c>
      <c r="M15" s="68"/>
      <c r="N15" s="69"/>
      <c r="O15" s="48"/>
      <c r="P15" s="47"/>
      <c r="Q15" s="49"/>
      <c r="R15" s="50"/>
      <c r="T15" s="57" t="str">
        <f>'[1]SetUp Officials'!P29</f>
        <v/>
      </c>
    </row>
    <row r="16" spans="1:20" s="51" customFormat="1" ht="9.6" customHeight="1" thickBot="1" x14ac:dyDescent="0.25">
      <c r="A16" s="53"/>
      <c r="B16" s="54"/>
      <c r="C16" s="54"/>
      <c r="D16" s="54"/>
      <c r="E16" s="42" t="str">
        <f>UPPER(IF($D15="","",VLOOKUP($D15,'[1]Boys Do Main Draw Prep'!$A$7:$V$23,7)))</f>
        <v>HARRICHARAN</v>
      </c>
      <c r="F16" s="42" t="str">
        <f>IF($D15="","",VLOOKUP($D15,'[1]Boys Do Main Draw Prep'!$A$7:$V$23,8))</f>
        <v>BRIANNA</v>
      </c>
      <c r="G16" s="66"/>
      <c r="H16" s="42">
        <f>IF($D15="","",VLOOKUP($D15,'[1]Boys Do Main Draw Prep'!$A$7:$V$23,9))</f>
        <v>0</v>
      </c>
      <c r="I16" s="55"/>
      <c r="J16" s="56" t="str">
        <f>IF(I16="a",E15,IF(I16="b",E17,""))</f>
        <v/>
      </c>
      <c r="K16" s="68"/>
      <c r="L16" s="47"/>
      <c r="M16" s="68"/>
      <c r="N16" s="47"/>
      <c r="O16" s="48"/>
      <c r="P16" s="47"/>
      <c r="Q16" s="49"/>
      <c r="R16" s="50"/>
      <c r="T16" s="74" t="str">
        <f>'[1]SetUp Officials'!P30</f>
        <v>None</v>
      </c>
    </row>
    <row r="17" spans="1:18" s="51" customFormat="1" ht="9.6" customHeight="1" x14ac:dyDescent="0.2">
      <c r="A17" s="53"/>
      <c r="B17" s="54"/>
      <c r="C17" s="54"/>
      <c r="D17" s="72"/>
      <c r="E17" s="47"/>
      <c r="F17" s="47"/>
      <c r="G17" s="58"/>
      <c r="H17" s="47"/>
      <c r="I17" s="59"/>
      <c r="J17" s="60" t="str">
        <f>UPPER(IF(OR(I18="a",I18="as"),E15,IF(OR(I18="b",I18="bs"),E19,)))</f>
        <v>PANTON</v>
      </c>
      <c r="K17" s="75"/>
      <c r="L17" s="47"/>
      <c r="M17" s="68"/>
      <c r="N17" s="47"/>
      <c r="O17" s="48"/>
      <c r="P17" s="47"/>
      <c r="Q17" s="49"/>
      <c r="R17" s="50"/>
    </row>
    <row r="18" spans="1:18" s="51" customFormat="1" ht="9.6" customHeight="1" x14ac:dyDescent="0.2">
      <c r="A18" s="53"/>
      <c r="B18" s="54"/>
      <c r="C18" s="54"/>
      <c r="D18" s="72"/>
      <c r="E18" s="47"/>
      <c r="F18" s="47"/>
      <c r="G18" s="58"/>
      <c r="H18" s="62" t="s">
        <v>11</v>
      </c>
      <c r="I18" s="63" t="s">
        <v>38</v>
      </c>
      <c r="J18" s="64" t="str">
        <f>UPPER(IF(OR(I18="a",I18="as"),E16,IF(OR(I18="b",I18="bs"),E20,)))</f>
        <v>SHARMA</v>
      </c>
      <c r="K18" s="55"/>
      <c r="L18" s="47"/>
      <c r="M18" s="68"/>
      <c r="N18" s="47"/>
      <c r="O18" s="48"/>
      <c r="P18" s="47"/>
      <c r="Q18" s="49"/>
      <c r="R18" s="50"/>
    </row>
    <row r="19" spans="1:18" s="51" customFormat="1" ht="9.6" customHeight="1" x14ac:dyDescent="0.2">
      <c r="A19" s="53">
        <v>4</v>
      </c>
      <c r="B19" s="42" t="str">
        <f>IF($D19="","",VLOOKUP($D19,'[1]Boys Do Main Draw Prep'!$A$7:$V$23,20))</f>
        <v/>
      </c>
      <c r="C19" s="42" t="str">
        <f>IF($D19="","",VLOOKUP($D19,'[1]Boys Do Main Draw Prep'!$A$7:$V$23,21))</f>
        <v/>
      </c>
      <c r="D19" s="43"/>
      <c r="E19" s="42" t="s">
        <v>113</v>
      </c>
      <c r="F19" s="42" t="s">
        <v>114</v>
      </c>
      <c r="G19" s="66"/>
      <c r="H19" s="42" t="str">
        <f>IF($D19="","",VLOOKUP($D19,'[1]Boys Do Main Draw Prep'!$A$7:$V$23,4))</f>
        <v/>
      </c>
      <c r="I19" s="67"/>
      <c r="J19" s="47" t="s">
        <v>87</v>
      </c>
      <c r="K19" s="48"/>
      <c r="L19" s="69"/>
      <c r="M19" s="75"/>
      <c r="N19" s="47"/>
      <c r="O19" s="48"/>
      <c r="P19" s="47"/>
      <c r="Q19" s="49"/>
      <c r="R19" s="50"/>
    </row>
    <row r="20" spans="1:18" s="51" customFormat="1" ht="9.6" customHeight="1" x14ac:dyDescent="0.2">
      <c r="A20" s="53"/>
      <c r="B20" s="54"/>
      <c r="C20" s="54"/>
      <c r="D20" s="54"/>
      <c r="E20" s="42" t="s">
        <v>115</v>
      </c>
      <c r="F20" s="42" t="s">
        <v>116</v>
      </c>
      <c r="G20" s="66"/>
      <c r="H20" s="42" t="str">
        <f>IF($D19="","",VLOOKUP($D19,'[1]Boys Do Main Draw Prep'!$A$7:$V$23,9))</f>
        <v/>
      </c>
      <c r="I20" s="55"/>
      <c r="J20" s="47"/>
      <c r="K20" s="48"/>
      <c r="L20" s="70"/>
      <c r="M20" s="76"/>
      <c r="N20" s="47"/>
      <c r="O20" s="48"/>
      <c r="P20" s="47"/>
      <c r="Q20" s="49"/>
      <c r="R20" s="50"/>
    </row>
    <row r="21" spans="1:18" s="51" customFormat="1" ht="9.6" customHeight="1" x14ac:dyDescent="0.2">
      <c r="A21" s="53"/>
      <c r="B21" s="54"/>
      <c r="C21" s="54"/>
      <c r="D21" s="54"/>
      <c r="E21" s="47"/>
      <c r="F21" s="47"/>
      <c r="G21" s="58"/>
      <c r="H21" s="47"/>
      <c r="I21" s="73"/>
      <c r="J21" s="47"/>
      <c r="K21" s="48"/>
      <c r="L21" s="47"/>
      <c r="M21" s="59"/>
      <c r="N21" s="60" t="str">
        <f>UPPER(IF(OR(M22="a",M22="as"),L13,IF(OR(M22="b",M22="bs"),L29,)))</f>
        <v>MERRY</v>
      </c>
      <c r="O21" s="48"/>
      <c r="P21" s="47"/>
      <c r="Q21" s="49"/>
      <c r="R21" s="50"/>
    </row>
    <row r="22" spans="1:18" s="51" customFormat="1" ht="9.6" customHeight="1" x14ac:dyDescent="0.2">
      <c r="A22" s="53"/>
      <c r="B22" s="54"/>
      <c r="C22" s="54"/>
      <c r="D22" s="54"/>
      <c r="E22" s="47"/>
      <c r="F22" s="47"/>
      <c r="G22" s="58"/>
      <c r="H22" s="47"/>
      <c r="I22" s="73"/>
      <c r="J22" s="47"/>
      <c r="K22" s="48"/>
      <c r="L22" s="62" t="s">
        <v>11</v>
      </c>
      <c r="M22" s="63" t="s">
        <v>83</v>
      </c>
      <c r="N22" s="64" t="str">
        <f>UPPER(IF(OR(M22="a",M22="as"),L14,IF(OR(M22="b",M22="bs"),L30,)))</f>
        <v>SYLVESTER</v>
      </c>
      <c r="O22" s="65"/>
      <c r="P22" s="47"/>
      <c r="Q22" s="49"/>
      <c r="R22" s="50"/>
    </row>
    <row r="23" spans="1:18" s="51" customFormat="1" ht="9.6" customHeight="1" x14ac:dyDescent="0.2">
      <c r="A23" s="41">
        <v>5</v>
      </c>
      <c r="B23" s="42">
        <f>IF($D23="","",VLOOKUP($D23,'[1]Boys Do Main Draw Prep'!$A$7:$V$23,20))</f>
        <v>0</v>
      </c>
      <c r="C23" s="42">
        <f>IF($D23="","",VLOOKUP($D23,'[1]Boys Do Main Draw Prep'!$A$7:$V$23,21))</f>
        <v>0</v>
      </c>
      <c r="D23" s="43">
        <v>4</v>
      </c>
      <c r="E23" s="44" t="str">
        <f>UPPER(IF($D23="","",VLOOKUP($D23,'[1]Boys Do Main Draw Prep'!$A$7:$V$23,2)))</f>
        <v>RAMSUMAIR</v>
      </c>
      <c r="F23" s="44" t="str">
        <f>IF($D23="","",VLOOKUP($D23,'[1]Boys Do Main Draw Prep'!$A$7:$V$23,3))</f>
        <v>SHANE</v>
      </c>
      <c r="G23" s="45"/>
      <c r="H23" s="44">
        <f>IF($D23="","",VLOOKUP($D23,'[1]Boys Do Main Draw Prep'!$A$7:$V$23,4))</f>
        <v>0</v>
      </c>
      <c r="I23" s="46"/>
      <c r="J23" s="47"/>
      <c r="K23" s="48"/>
      <c r="L23" s="47"/>
      <c r="M23" s="68"/>
      <c r="N23" s="47" t="s">
        <v>88</v>
      </c>
      <c r="O23" s="68"/>
      <c r="P23" s="47"/>
      <c r="Q23" s="49"/>
      <c r="R23" s="50"/>
    </row>
    <row r="24" spans="1:18" s="51" customFormat="1" ht="9.6" customHeight="1" x14ac:dyDescent="0.2">
      <c r="A24" s="53"/>
      <c r="B24" s="54"/>
      <c r="C24" s="54"/>
      <c r="D24" s="54"/>
      <c r="E24" s="44" t="str">
        <f>UPPER(IF($D23="","",VLOOKUP($D23,'[1]Boys Do Main Draw Prep'!$A$7:$V$23,7)))</f>
        <v>DENOON</v>
      </c>
      <c r="F24" s="44" t="str">
        <f>IF($D23="","",VLOOKUP($D23,'[1]Boys Do Main Draw Prep'!$A$7:$V$23,8))</f>
        <v>LUCA</v>
      </c>
      <c r="G24" s="45"/>
      <c r="H24" s="44">
        <f>IF($D23="","",VLOOKUP($D23,'[1]Boys Do Main Draw Prep'!$A$7:$V$23,9))</f>
        <v>0</v>
      </c>
      <c r="I24" s="55"/>
      <c r="J24" s="56" t="str">
        <f>IF(I24="a",E23,IF(I24="b",E25,""))</f>
        <v/>
      </c>
      <c r="K24" s="48"/>
      <c r="L24" s="47"/>
      <c r="M24" s="68"/>
      <c r="N24" s="47"/>
      <c r="O24" s="68"/>
      <c r="P24" s="47"/>
      <c r="Q24" s="49"/>
      <c r="R24" s="50"/>
    </row>
    <row r="25" spans="1:18" s="51" customFormat="1" ht="9.6" customHeight="1" x14ac:dyDescent="0.2">
      <c r="A25" s="53"/>
      <c r="B25" s="54"/>
      <c r="C25" s="54"/>
      <c r="D25" s="54"/>
      <c r="E25" s="47"/>
      <c r="F25" s="47"/>
      <c r="G25" s="58"/>
      <c r="H25" s="47"/>
      <c r="I25" s="59"/>
      <c r="J25" s="60" t="str">
        <f>UPPER(IF(OR(I26="a",I26="as"),E23,IF(OR(I26="b",I26="bs"),E27,)))</f>
        <v>RAMSUMAIR</v>
      </c>
      <c r="K25" s="61"/>
      <c r="L25" s="47"/>
      <c r="M25" s="68"/>
      <c r="N25" s="47"/>
      <c r="O25" s="68"/>
      <c r="P25" s="47"/>
      <c r="Q25" s="49"/>
      <c r="R25" s="50"/>
    </row>
    <row r="26" spans="1:18" s="51" customFormat="1" ht="9.6" customHeight="1" x14ac:dyDescent="0.2">
      <c r="A26" s="53"/>
      <c r="B26" s="54"/>
      <c r="C26" s="54"/>
      <c r="D26" s="54"/>
      <c r="E26" s="47"/>
      <c r="F26" s="47"/>
      <c r="G26" s="58"/>
      <c r="H26" s="62" t="s">
        <v>11</v>
      </c>
      <c r="I26" s="63" t="s">
        <v>12</v>
      </c>
      <c r="J26" s="64" t="str">
        <f>UPPER(IF(OR(I26="a",I26="as"),E24,IF(OR(I26="b",I26="bs"),E28,)))</f>
        <v>DENOON</v>
      </c>
      <c r="K26" s="65"/>
      <c r="L26" s="47"/>
      <c r="M26" s="68"/>
      <c r="N26" s="47"/>
      <c r="O26" s="68"/>
      <c r="P26" s="47"/>
      <c r="Q26" s="49"/>
      <c r="R26" s="50"/>
    </row>
    <row r="27" spans="1:18" s="51" customFormat="1" ht="9.6" customHeight="1" x14ac:dyDescent="0.2">
      <c r="A27" s="53">
        <v>6</v>
      </c>
      <c r="B27" s="42">
        <f>IF($D27="","",VLOOKUP($D27,'[1]Boys Do Main Draw Prep'!$A$7:$V$23,20))</f>
        <v>0</v>
      </c>
      <c r="C27" s="42">
        <f>IF($D27="","",VLOOKUP($D27,'[1]Boys Do Main Draw Prep'!$A$7:$V$23,21))</f>
        <v>0</v>
      </c>
      <c r="D27" s="43">
        <v>13</v>
      </c>
      <c r="E27" s="42" t="str">
        <f>UPPER(IF($D27="","",VLOOKUP($D27,'[1]Boys Do Main Draw Prep'!$A$7:$V$23,2)))</f>
        <v>BYE</v>
      </c>
      <c r="F27" s="42">
        <f>IF($D27="","",VLOOKUP($D27,'[1]Boys Do Main Draw Prep'!$A$7:$V$23,3))</f>
        <v>0</v>
      </c>
      <c r="G27" s="66"/>
      <c r="H27" s="42">
        <f>IF($D27="","",VLOOKUP($D27,'[1]Boys Do Main Draw Prep'!$A$7:$V$23,4))</f>
        <v>0</v>
      </c>
      <c r="I27" s="67"/>
      <c r="J27" s="47"/>
      <c r="K27" s="68"/>
      <c r="L27" s="69"/>
      <c r="M27" s="75"/>
      <c r="N27" s="47"/>
      <c r="O27" s="68"/>
      <c r="P27" s="47"/>
      <c r="Q27" s="49"/>
      <c r="R27" s="50"/>
    </row>
    <row r="28" spans="1:18" s="51" customFormat="1" ht="9.6" customHeight="1" x14ac:dyDescent="0.2">
      <c r="A28" s="53"/>
      <c r="B28" s="54"/>
      <c r="C28" s="54"/>
      <c r="D28" s="54"/>
      <c r="E28" s="42" t="str">
        <f>UPPER(IF($D27="","",VLOOKUP($D27,'[1]Boys Do Main Draw Prep'!$A$7:$V$23,7)))</f>
        <v>BYE</v>
      </c>
      <c r="F28" s="42">
        <f>IF($D27="","",VLOOKUP($D27,'[1]Boys Do Main Draw Prep'!$A$7:$V$23,8))</f>
        <v>0</v>
      </c>
      <c r="G28" s="66"/>
      <c r="H28" s="42">
        <f>IF($D27="","",VLOOKUP($D27,'[1]Boys Do Main Draw Prep'!$A$7:$V$23,9))</f>
        <v>0</v>
      </c>
      <c r="I28" s="55"/>
      <c r="J28" s="47"/>
      <c r="K28" s="68"/>
      <c r="L28" s="70"/>
      <c r="M28" s="76"/>
      <c r="N28" s="47"/>
      <c r="O28" s="68"/>
      <c r="P28" s="47"/>
      <c r="Q28" s="49"/>
      <c r="R28" s="50"/>
    </row>
    <row r="29" spans="1:18" s="51" customFormat="1" ht="9.6" customHeight="1" x14ac:dyDescent="0.2">
      <c r="A29" s="53"/>
      <c r="B29" s="54"/>
      <c r="C29" s="54"/>
      <c r="D29" s="72"/>
      <c r="E29" s="47"/>
      <c r="F29" s="47"/>
      <c r="G29" s="58"/>
      <c r="H29" s="47"/>
      <c r="I29" s="73"/>
      <c r="J29" s="47"/>
      <c r="K29" s="59"/>
      <c r="L29" s="60" t="str">
        <f>UPPER(IF(OR(K30="a",K30="as"),J25,IF(OR(K30="b",K30="bs"),J33,)))</f>
        <v>RAMSUMAIR</v>
      </c>
      <c r="M29" s="68"/>
      <c r="N29" s="47"/>
      <c r="O29" s="68"/>
      <c r="P29" s="47"/>
      <c r="Q29" s="49"/>
      <c r="R29" s="50"/>
    </row>
    <row r="30" spans="1:18" s="51" customFormat="1" ht="9.6" customHeight="1" x14ac:dyDescent="0.2">
      <c r="A30" s="53"/>
      <c r="B30" s="54"/>
      <c r="C30" s="54"/>
      <c r="D30" s="72"/>
      <c r="E30" s="47"/>
      <c r="F30" s="47"/>
      <c r="G30" s="58"/>
      <c r="H30" s="47"/>
      <c r="I30" s="73"/>
      <c r="J30" s="62" t="s">
        <v>11</v>
      </c>
      <c r="K30" s="63" t="s">
        <v>83</v>
      </c>
      <c r="L30" s="64" t="str">
        <f>UPPER(IF(OR(K30="a",K30="as"),J26,IF(OR(K30="b",K30="bs"),J34,)))</f>
        <v>DENOON</v>
      </c>
      <c r="M30" s="55"/>
      <c r="N30" s="47"/>
      <c r="O30" s="68"/>
      <c r="P30" s="47"/>
      <c r="Q30" s="49"/>
      <c r="R30" s="50"/>
    </row>
    <row r="31" spans="1:18" s="51" customFormat="1" ht="9.6" customHeight="1" x14ac:dyDescent="0.2">
      <c r="A31" s="53">
        <v>7</v>
      </c>
      <c r="B31" s="42">
        <f>IF($D31="","",VLOOKUP($D31,'[1]Boys Do Main Draw Prep'!$A$7:$V$23,20))</f>
        <v>0</v>
      </c>
      <c r="C31" s="42">
        <f>IF($D31="","",VLOOKUP($D31,'[1]Boys Do Main Draw Prep'!$A$7:$V$23,21))</f>
        <v>0</v>
      </c>
      <c r="D31" s="43">
        <v>9</v>
      </c>
      <c r="E31" s="42" t="str">
        <f>UPPER(IF($D31="","",VLOOKUP($D31,'[1]Boys Do Main Draw Prep'!$A$7:$V$23,2)))</f>
        <v>CHAN PAK</v>
      </c>
      <c r="F31" s="42" t="str">
        <f>IF($D31="","",VLOOKUP($D31,'[1]Boys Do Main Draw Prep'!$A$7:$V$23,3))</f>
        <v>LEEUM</v>
      </c>
      <c r="G31" s="66"/>
      <c r="H31" s="42">
        <f>IF($D31="","",VLOOKUP($D31,'[1]Boys Do Main Draw Prep'!$A$7:$V$23,4))</f>
        <v>0</v>
      </c>
      <c r="I31" s="46"/>
      <c r="J31" s="47"/>
      <c r="K31" s="68"/>
      <c r="L31" s="47" t="s">
        <v>88</v>
      </c>
      <c r="M31" s="48"/>
      <c r="N31" s="69"/>
      <c r="O31" s="68"/>
      <c r="P31" s="47"/>
      <c r="Q31" s="49"/>
      <c r="R31" s="50"/>
    </row>
    <row r="32" spans="1:18" s="51" customFormat="1" ht="9.6" customHeight="1" x14ac:dyDescent="0.2">
      <c r="A32" s="53"/>
      <c r="B32" s="54"/>
      <c r="C32" s="54"/>
      <c r="D32" s="54"/>
      <c r="E32" s="42" t="str">
        <f>UPPER(IF($D31="","",VLOOKUP($D31,'[1]Boys Do Main Draw Prep'!$A$7:$V$23,7)))</f>
        <v>SMITH</v>
      </c>
      <c r="F32" s="42" t="str">
        <f>IF($D31="","",VLOOKUP($D31,'[1]Boys Do Main Draw Prep'!$A$7:$V$23,8))</f>
        <v>YESHOWAH</v>
      </c>
      <c r="G32" s="66"/>
      <c r="H32" s="42">
        <f>IF($D31="","",VLOOKUP($D31,'[1]Boys Do Main Draw Prep'!$A$7:$V$23,9))</f>
        <v>0</v>
      </c>
      <c r="I32" s="55"/>
      <c r="J32" s="56" t="str">
        <f>IF(I32="a",E31,IF(I32="b",E33,""))</f>
        <v/>
      </c>
      <c r="K32" s="68"/>
      <c r="L32" s="47"/>
      <c r="M32" s="48"/>
      <c r="N32" s="47"/>
      <c r="O32" s="68"/>
      <c r="P32" s="47"/>
      <c r="Q32" s="49"/>
      <c r="R32" s="50"/>
    </row>
    <row r="33" spans="1:18" s="51" customFormat="1" ht="9.6" customHeight="1" x14ac:dyDescent="0.2">
      <c r="A33" s="53"/>
      <c r="B33" s="54"/>
      <c r="C33" s="54"/>
      <c r="D33" s="72"/>
      <c r="E33" s="47"/>
      <c r="F33" s="47"/>
      <c r="G33" s="58"/>
      <c r="H33" s="47"/>
      <c r="I33" s="59"/>
      <c r="J33" s="60" t="str">
        <f>UPPER(IF(OR(I34="a",I34="as"),E31,IF(OR(I34="b",I34="bs"),E35,)))</f>
        <v>EUDOXIE</v>
      </c>
      <c r="K33" s="75"/>
      <c r="L33" s="47"/>
      <c r="M33" s="48"/>
      <c r="N33" s="47"/>
      <c r="O33" s="68"/>
      <c r="P33" s="47"/>
      <c r="Q33" s="49"/>
      <c r="R33" s="50"/>
    </row>
    <row r="34" spans="1:18" s="51" customFormat="1" ht="9.6" customHeight="1" x14ac:dyDescent="0.2">
      <c r="A34" s="53"/>
      <c r="B34" s="54"/>
      <c r="C34" s="54"/>
      <c r="D34" s="72"/>
      <c r="E34" s="47"/>
      <c r="F34" s="47"/>
      <c r="G34" s="58"/>
      <c r="H34" s="62" t="s">
        <v>11</v>
      </c>
      <c r="I34" s="63" t="s">
        <v>38</v>
      </c>
      <c r="J34" s="64" t="str">
        <f>UPPER(IF(OR(I34="a",I34="as"),E32,IF(OR(I34="b",I34="bs"),E36,)))</f>
        <v>MARTIN</v>
      </c>
      <c r="K34" s="55"/>
      <c r="L34" s="47"/>
      <c r="M34" s="48"/>
      <c r="N34" s="47"/>
      <c r="O34" s="68"/>
      <c r="P34" s="47"/>
      <c r="Q34" s="49"/>
      <c r="R34" s="50"/>
    </row>
    <row r="35" spans="1:18" s="51" customFormat="1" ht="9.6" customHeight="1" x14ac:dyDescent="0.2">
      <c r="A35" s="53">
        <v>8</v>
      </c>
      <c r="B35" s="42">
        <f>IF($D35="","",VLOOKUP($D35,'[1]Boys Do Main Draw Prep'!$A$7:$V$23,20))</f>
        <v>0</v>
      </c>
      <c r="C35" s="42">
        <f>IF($D35="","",VLOOKUP($D35,'[1]Boys Do Main Draw Prep'!$A$7:$V$23,21))</f>
        <v>0</v>
      </c>
      <c r="D35" s="43">
        <v>5</v>
      </c>
      <c r="E35" s="42" t="str">
        <f>UPPER(IF($D35="","",VLOOKUP($D35,'[1]Boys Do Main Draw Prep'!$A$7:$V$23,2)))</f>
        <v>EUDOXIE</v>
      </c>
      <c r="F35" s="42" t="str">
        <f>IF($D35="","",VLOOKUP($D35,'[1]Boys Do Main Draw Prep'!$A$7:$V$23,3))</f>
        <v>GERON</v>
      </c>
      <c r="G35" s="66"/>
      <c r="H35" s="42">
        <f>IF($D35="","",VLOOKUP($D35,'[1]Boys Do Main Draw Prep'!$A$7:$V$23,4))</f>
        <v>0</v>
      </c>
      <c r="I35" s="67"/>
      <c r="J35" s="47" t="s">
        <v>108</v>
      </c>
      <c r="K35" s="48"/>
      <c r="L35" s="69"/>
      <c r="M35" s="61"/>
      <c r="N35" s="47"/>
      <c r="O35" s="68"/>
      <c r="P35" s="47"/>
      <c r="Q35" s="49"/>
      <c r="R35" s="50"/>
    </row>
    <row r="36" spans="1:18" s="51" customFormat="1" ht="9.6" customHeight="1" x14ac:dyDescent="0.2">
      <c r="A36" s="53"/>
      <c r="B36" s="54"/>
      <c r="C36" s="54"/>
      <c r="D36" s="54"/>
      <c r="E36" s="42" t="str">
        <f>UPPER(IF($D35="","",VLOOKUP($D35,'[1]Boys Do Main Draw Prep'!$A$7:$V$23,7)))</f>
        <v>MARTIN</v>
      </c>
      <c r="F36" s="42" t="str">
        <f>IF($D35="","",VLOOKUP($D35,'[1]Boys Do Main Draw Prep'!$A$7:$V$23,8))</f>
        <v>NATHAN</v>
      </c>
      <c r="G36" s="66"/>
      <c r="H36" s="42">
        <f>IF($D35="","",VLOOKUP($D35,'[1]Boys Do Main Draw Prep'!$A$7:$V$23,9))</f>
        <v>0</v>
      </c>
      <c r="I36" s="55"/>
      <c r="J36" s="47"/>
      <c r="K36" s="48"/>
      <c r="L36" s="70"/>
      <c r="M36" s="71"/>
      <c r="N36" s="47"/>
      <c r="O36" s="68"/>
      <c r="P36" s="47"/>
      <c r="Q36" s="49"/>
      <c r="R36" s="50"/>
    </row>
    <row r="37" spans="1:18" s="51" customFormat="1" ht="9.6" customHeight="1" x14ac:dyDescent="0.2">
      <c r="A37" s="53"/>
      <c r="B37" s="54"/>
      <c r="C37" s="54"/>
      <c r="D37" s="72"/>
      <c r="E37" s="47"/>
      <c r="F37" s="47"/>
      <c r="G37" s="58"/>
      <c r="H37" s="47"/>
      <c r="I37" s="73"/>
      <c r="J37" s="47"/>
      <c r="K37" s="48"/>
      <c r="L37" s="47"/>
      <c r="M37" s="48"/>
      <c r="N37" s="48"/>
      <c r="O37" s="59"/>
      <c r="P37" s="60" t="str">
        <f>UPPER(IF(OR(O38="a",O38="as"),N21,IF(OR(O38="b",O38="bs"),N53,)))</f>
        <v>MERRY</v>
      </c>
      <c r="Q37" s="77"/>
      <c r="R37" s="50"/>
    </row>
    <row r="38" spans="1:18" s="51" customFormat="1" ht="9.6" customHeight="1" x14ac:dyDescent="0.2">
      <c r="A38" s="53"/>
      <c r="B38" s="54"/>
      <c r="C38" s="54"/>
      <c r="D38" s="72"/>
      <c r="E38" s="47"/>
      <c r="F38" s="47"/>
      <c r="G38" s="58"/>
      <c r="H38" s="47"/>
      <c r="I38" s="73"/>
      <c r="J38" s="47"/>
      <c r="K38" s="48"/>
      <c r="L38" s="47"/>
      <c r="M38" s="48"/>
      <c r="N38" s="62" t="s">
        <v>11</v>
      </c>
      <c r="O38" s="63" t="s">
        <v>83</v>
      </c>
      <c r="P38" s="64" t="str">
        <f>UPPER(IF(OR(O38="a",O38="as"),N22,IF(OR(O38="b",O38="bs"),N54,)))</f>
        <v>SYLVESTER</v>
      </c>
      <c r="Q38" s="78"/>
      <c r="R38" s="50"/>
    </row>
    <row r="39" spans="1:18" s="51" customFormat="1" ht="9.6" customHeight="1" x14ac:dyDescent="0.2">
      <c r="A39" s="53">
        <v>9</v>
      </c>
      <c r="B39" s="42">
        <f>IF($D39="","",VLOOKUP($D39,'[1]Boys Do Main Draw Prep'!$A$7:$V$23,20))</f>
        <v>0</v>
      </c>
      <c r="C39" s="42">
        <f>IF($D39="","",VLOOKUP($D39,'[1]Boys Do Main Draw Prep'!$A$7:$V$23,21))</f>
        <v>0</v>
      </c>
      <c r="D39" s="43">
        <v>8</v>
      </c>
      <c r="E39" s="42" t="str">
        <f>UPPER(IF($D39="","",VLOOKUP($D39,'[1]Boys Do Main Draw Prep'!$A$7:$V$23,2)))</f>
        <v>GEORGE</v>
      </c>
      <c r="F39" s="42" t="str">
        <f>IF($D39="","",VLOOKUP($D39,'[1]Boys Do Main Draw Prep'!$A$7:$V$23,3))</f>
        <v>EZCKIEL</v>
      </c>
      <c r="G39" s="66"/>
      <c r="H39" s="42">
        <f>IF($D39="","",VLOOKUP($D39,'[1]Boys Do Main Draw Prep'!$A$7:$V$23,4))</f>
        <v>0</v>
      </c>
      <c r="I39" s="46"/>
      <c r="J39" s="47"/>
      <c r="K39" s="48"/>
      <c r="L39" s="47"/>
      <c r="M39" s="48"/>
      <c r="N39" s="47"/>
      <c r="O39" s="68"/>
      <c r="P39" s="69" t="s">
        <v>263</v>
      </c>
      <c r="Q39" s="49"/>
      <c r="R39" s="50"/>
    </row>
    <row r="40" spans="1:18" s="51" customFormat="1" ht="9.6" customHeight="1" x14ac:dyDescent="0.2">
      <c r="A40" s="53"/>
      <c r="B40" s="54"/>
      <c r="C40" s="54"/>
      <c r="D40" s="54"/>
      <c r="E40" s="42" t="str">
        <f>UPPER(IF($D39="","",VLOOKUP($D39,'[1]Boys Do Main Draw Prep'!$A$7:$V$23,7)))</f>
        <v>BYNG</v>
      </c>
      <c r="F40" s="42" t="str">
        <f>IF($D39="","",VLOOKUP($D39,'[1]Boys Do Main Draw Prep'!$A$7:$V$23,8))</f>
        <v>ZACHERY</v>
      </c>
      <c r="G40" s="66"/>
      <c r="H40" s="42">
        <f>IF($D39="","",VLOOKUP($D39,'[1]Boys Do Main Draw Prep'!$A$7:$V$23,9))</f>
        <v>0</v>
      </c>
      <c r="I40" s="55"/>
      <c r="J40" s="56" t="str">
        <f>IF(I40="a",E39,IF(I40="b",E41,""))</f>
        <v/>
      </c>
      <c r="K40" s="48"/>
      <c r="L40" s="47"/>
      <c r="M40" s="48"/>
      <c r="N40" s="47"/>
      <c r="O40" s="68"/>
      <c r="P40" s="70"/>
      <c r="Q40" s="79"/>
      <c r="R40" s="50"/>
    </row>
    <row r="41" spans="1:18" s="51" customFormat="1" ht="9.6" customHeight="1" x14ac:dyDescent="0.2">
      <c r="A41" s="53"/>
      <c r="B41" s="54"/>
      <c r="C41" s="54"/>
      <c r="D41" s="72"/>
      <c r="E41" s="47"/>
      <c r="F41" s="47"/>
      <c r="G41" s="58"/>
      <c r="H41" s="47"/>
      <c r="I41" s="59"/>
      <c r="J41" s="60" t="str">
        <f>UPPER(IF(OR(I42="a",I42="as"),E39,IF(OR(I42="b",I42="bs"),E43,)))</f>
        <v>BOXILL</v>
      </c>
      <c r="K41" s="61"/>
      <c r="L41" s="47"/>
      <c r="M41" s="48"/>
      <c r="N41" s="47"/>
      <c r="O41" s="68"/>
      <c r="P41" s="47"/>
      <c r="Q41" s="49"/>
      <c r="R41" s="50"/>
    </row>
    <row r="42" spans="1:18" s="51" customFormat="1" ht="9.6" customHeight="1" x14ac:dyDescent="0.2">
      <c r="A42" s="53"/>
      <c r="B42" s="54"/>
      <c r="C42" s="54"/>
      <c r="D42" s="72"/>
      <c r="E42" s="47"/>
      <c r="F42" s="47"/>
      <c r="G42" s="58"/>
      <c r="H42" s="62" t="s">
        <v>11</v>
      </c>
      <c r="I42" s="63" t="s">
        <v>38</v>
      </c>
      <c r="J42" s="64" t="str">
        <f>UPPER(IF(OR(I42="a",I42="as"),E40,IF(OR(I42="b",I42="bs"),E44,)))</f>
        <v>QUASHIE</v>
      </c>
      <c r="K42" s="65"/>
      <c r="L42" s="47"/>
      <c r="M42" s="48"/>
      <c r="N42" s="47"/>
      <c r="O42" s="68"/>
      <c r="P42" s="47"/>
      <c r="Q42" s="49"/>
      <c r="R42" s="50"/>
    </row>
    <row r="43" spans="1:18" s="51" customFormat="1" ht="9.6" customHeight="1" x14ac:dyDescent="0.2">
      <c r="A43" s="53">
        <v>10</v>
      </c>
      <c r="B43" s="42">
        <f>IF($D43="","",VLOOKUP($D43,'[1]Boys Do Main Draw Prep'!$A$7:$V$23,20))</f>
        <v>0</v>
      </c>
      <c r="C43" s="42">
        <f>IF($D43="","",VLOOKUP($D43,'[1]Boys Do Main Draw Prep'!$A$7:$V$23,21))</f>
        <v>0</v>
      </c>
      <c r="D43" s="43">
        <v>6</v>
      </c>
      <c r="E43" s="42" t="str">
        <f>UPPER(IF($D43="","",VLOOKUP($D43,'[1]Boys Do Main Draw Prep'!$A$7:$V$23,2)))</f>
        <v>BOXILL</v>
      </c>
      <c r="F43" s="42" t="str">
        <f>IF($D43="","",VLOOKUP($D43,'[1]Boys Do Main Draw Prep'!$A$7:$V$23,3))</f>
        <v>ISAIAH</v>
      </c>
      <c r="G43" s="66"/>
      <c r="H43" s="42">
        <f>IF($D43="","",VLOOKUP($D43,'[1]Boys Do Main Draw Prep'!$A$7:$V$23,4))</f>
        <v>0</v>
      </c>
      <c r="I43" s="67"/>
      <c r="J43" s="47" t="s">
        <v>89</v>
      </c>
      <c r="K43" s="68"/>
      <c r="L43" s="69"/>
      <c r="M43" s="61"/>
      <c r="N43" s="47"/>
      <c r="O43" s="68"/>
      <c r="P43" s="47"/>
      <c r="Q43" s="49"/>
      <c r="R43" s="50"/>
    </row>
    <row r="44" spans="1:18" s="51" customFormat="1" ht="9.6" customHeight="1" x14ac:dyDescent="0.2">
      <c r="A44" s="53"/>
      <c r="B44" s="54"/>
      <c r="C44" s="54"/>
      <c r="D44" s="54"/>
      <c r="E44" s="42" t="str">
        <f>UPPER(IF($D43="","",VLOOKUP($D43,'[1]Boys Do Main Draw Prep'!$A$7:$V$23,7)))</f>
        <v>QUASHIE</v>
      </c>
      <c r="F44" s="42" t="str">
        <f>IF($D43="","",VLOOKUP($D43,'[1]Boys Do Main Draw Prep'!$A$7:$V$23,8))</f>
        <v>JACE</v>
      </c>
      <c r="G44" s="66"/>
      <c r="H44" s="42">
        <f>IF($D43="","",VLOOKUP($D43,'[1]Boys Do Main Draw Prep'!$A$7:$V$23,9))</f>
        <v>0</v>
      </c>
      <c r="I44" s="55"/>
      <c r="J44" s="47"/>
      <c r="K44" s="68"/>
      <c r="L44" s="70"/>
      <c r="M44" s="71"/>
      <c r="N44" s="47"/>
      <c r="O44" s="68"/>
      <c r="P44" s="47"/>
      <c r="Q44" s="49"/>
      <c r="R44" s="50"/>
    </row>
    <row r="45" spans="1:18" s="51" customFormat="1" ht="9.6" customHeight="1" x14ac:dyDescent="0.2">
      <c r="A45" s="53"/>
      <c r="B45" s="54"/>
      <c r="C45" s="54"/>
      <c r="D45" s="72"/>
      <c r="E45" s="47"/>
      <c r="F45" s="47"/>
      <c r="G45" s="58"/>
      <c r="H45" s="47"/>
      <c r="I45" s="73"/>
      <c r="J45" s="47"/>
      <c r="K45" s="59"/>
      <c r="L45" s="60" t="str">
        <f>UPPER(IF(OR(K46="a",K46="as"),J41,IF(OR(K46="b",K46="bs"),J49,)))</f>
        <v>JEARY</v>
      </c>
      <c r="M45" s="48"/>
      <c r="N45" s="47"/>
      <c r="O45" s="68"/>
      <c r="P45" s="47"/>
      <c r="Q45" s="49"/>
      <c r="R45" s="50"/>
    </row>
    <row r="46" spans="1:18" s="51" customFormat="1" ht="9.6" customHeight="1" x14ac:dyDescent="0.2">
      <c r="A46" s="53"/>
      <c r="B46" s="54"/>
      <c r="C46" s="54"/>
      <c r="D46" s="72"/>
      <c r="E46" s="47"/>
      <c r="F46" s="47"/>
      <c r="G46" s="58"/>
      <c r="H46" s="47"/>
      <c r="I46" s="73"/>
      <c r="J46" s="62" t="s">
        <v>11</v>
      </c>
      <c r="K46" s="63" t="s">
        <v>84</v>
      </c>
      <c r="L46" s="64" t="str">
        <f>UPPER(IF(OR(K46="a",K46="as"),J42,IF(OR(K46="b",K46="bs"),J50,)))</f>
        <v>CHIN</v>
      </c>
      <c r="M46" s="65"/>
      <c r="N46" s="47"/>
      <c r="O46" s="68"/>
      <c r="P46" s="47"/>
      <c r="Q46" s="49"/>
      <c r="R46" s="50"/>
    </row>
    <row r="47" spans="1:18" s="51" customFormat="1" ht="9.6" customHeight="1" x14ac:dyDescent="0.2">
      <c r="A47" s="53">
        <v>11</v>
      </c>
      <c r="B47" s="42">
        <f>IF($D47="","",VLOOKUP($D47,'[1]Boys Do Main Draw Prep'!$A$7:$V$23,20))</f>
        <v>0</v>
      </c>
      <c r="C47" s="42">
        <f>IF($D47="","",VLOOKUP($D47,'[1]Boys Do Main Draw Prep'!$A$7:$V$23,21))</f>
        <v>0</v>
      </c>
      <c r="D47" s="43">
        <v>13</v>
      </c>
      <c r="E47" s="42" t="str">
        <f>UPPER(IF($D47="","",VLOOKUP($D47,'[1]Boys Do Main Draw Prep'!$A$7:$V$23,2)))</f>
        <v>BYE</v>
      </c>
      <c r="F47" s="42">
        <f>IF($D47="","",VLOOKUP($D47,'[1]Boys Do Main Draw Prep'!$A$7:$V$23,3))</f>
        <v>0</v>
      </c>
      <c r="G47" s="66"/>
      <c r="H47" s="42">
        <f>IF($D47="","",VLOOKUP($D47,'[1]Boys Do Main Draw Prep'!$A$7:$V$23,4))</f>
        <v>0</v>
      </c>
      <c r="I47" s="46"/>
      <c r="J47" s="47"/>
      <c r="K47" s="68"/>
      <c r="L47" s="47" t="s">
        <v>90</v>
      </c>
      <c r="M47" s="68"/>
      <c r="N47" s="69"/>
      <c r="O47" s="68"/>
      <c r="P47" s="47"/>
      <c r="Q47" s="49"/>
      <c r="R47" s="50"/>
    </row>
    <row r="48" spans="1:18" s="51" customFormat="1" ht="9.6" customHeight="1" x14ac:dyDescent="0.2">
      <c r="A48" s="53"/>
      <c r="B48" s="54"/>
      <c r="C48" s="54"/>
      <c r="D48" s="54"/>
      <c r="E48" s="42" t="str">
        <f>UPPER(IF($D47="","",VLOOKUP($D47,'[1]Boys Do Main Draw Prep'!$A$7:$V$23,7)))</f>
        <v>BYE</v>
      </c>
      <c r="F48" s="42">
        <f>IF($D47="","",VLOOKUP($D47,'[1]Boys Do Main Draw Prep'!$A$7:$V$23,8))</f>
        <v>0</v>
      </c>
      <c r="G48" s="66"/>
      <c r="H48" s="42">
        <f>IF($D47="","",VLOOKUP($D47,'[1]Boys Do Main Draw Prep'!$A$7:$V$23,9))</f>
        <v>0</v>
      </c>
      <c r="I48" s="55"/>
      <c r="J48" s="56" t="str">
        <f>IF(I48="a",E47,IF(I48="b",E49,""))</f>
        <v/>
      </c>
      <c r="K48" s="68"/>
      <c r="L48" s="47"/>
      <c r="M48" s="68"/>
      <c r="N48" s="47"/>
      <c r="O48" s="68"/>
      <c r="P48" s="47"/>
      <c r="Q48" s="49"/>
      <c r="R48" s="50"/>
    </row>
    <row r="49" spans="1:18" s="51" customFormat="1" ht="9.6" customHeight="1" x14ac:dyDescent="0.2">
      <c r="A49" s="53"/>
      <c r="B49" s="54"/>
      <c r="C49" s="54"/>
      <c r="D49" s="54"/>
      <c r="E49" s="47"/>
      <c r="F49" s="47"/>
      <c r="G49" s="58"/>
      <c r="H49" s="47"/>
      <c r="I49" s="59"/>
      <c r="J49" s="60" t="str">
        <f>UPPER(IF(OR(I50="a",I50="as"),E47,IF(OR(I50="b",I50="bs"),E51,)))</f>
        <v>JEARY</v>
      </c>
      <c r="K49" s="75"/>
      <c r="L49" s="47"/>
      <c r="M49" s="68"/>
      <c r="N49" s="47"/>
      <c r="O49" s="68"/>
      <c r="P49" s="47"/>
      <c r="Q49" s="49"/>
      <c r="R49" s="50"/>
    </row>
    <row r="50" spans="1:18" s="51" customFormat="1" ht="9.6" customHeight="1" x14ac:dyDescent="0.2">
      <c r="A50" s="53"/>
      <c r="B50" s="54"/>
      <c r="C50" s="54"/>
      <c r="D50" s="54"/>
      <c r="E50" s="47"/>
      <c r="F50" s="47"/>
      <c r="G50" s="58"/>
      <c r="H50" s="62" t="s">
        <v>11</v>
      </c>
      <c r="I50" s="63" t="s">
        <v>14</v>
      </c>
      <c r="J50" s="64" t="str">
        <f>UPPER(IF(OR(I50="a",I50="as"),E48,IF(OR(I50="b",I50="bs"),E52,)))</f>
        <v>CHIN</v>
      </c>
      <c r="K50" s="55"/>
      <c r="L50" s="47"/>
      <c r="M50" s="68"/>
      <c r="N50" s="47"/>
      <c r="O50" s="68"/>
      <c r="P50" s="47"/>
      <c r="Q50" s="49"/>
      <c r="R50" s="50"/>
    </row>
    <row r="51" spans="1:18" s="51" customFormat="1" ht="9.6" customHeight="1" x14ac:dyDescent="0.2">
      <c r="A51" s="41">
        <v>12</v>
      </c>
      <c r="B51" s="42">
        <f>IF($D51="","",VLOOKUP($D51,'[1]Boys Do Main Draw Prep'!$A$7:$V$23,20))</f>
        <v>0</v>
      </c>
      <c r="C51" s="42">
        <f>IF($D51="","",VLOOKUP($D51,'[1]Boys Do Main Draw Prep'!$A$7:$V$23,21))</f>
        <v>0</v>
      </c>
      <c r="D51" s="43">
        <v>3</v>
      </c>
      <c r="E51" s="44" t="str">
        <f>UPPER(IF($D51="","",VLOOKUP($D51,'[1]Boys Do Main Draw Prep'!$A$7:$V$23,2)))</f>
        <v>JEARY</v>
      </c>
      <c r="F51" s="44" t="str">
        <f>IF($D51="","",VLOOKUP($D51,'[1]Boys Do Main Draw Prep'!$A$7:$V$23,3))</f>
        <v>DANIEL</v>
      </c>
      <c r="G51" s="45"/>
      <c r="H51" s="44">
        <f>IF($D51="","",VLOOKUP($D51,'[1]Boys Do Main Draw Prep'!$A$7:$V$23,4))</f>
        <v>0</v>
      </c>
      <c r="I51" s="67"/>
      <c r="J51" s="47"/>
      <c r="K51" s="48"/>
      <c r="L51" s="69"/>
      <c r="M51" s="75"/>
      <c r="N51" s="47"/>
      <c r="O51" s="68"/>
      <c r="P51" s="47"/>
      <c r="Q51" s="49"/>
      <c r="R51" s="50"/>
    </row>
    <row r="52" spans="1:18" s="51" customFormat="1" ht="9.6" customHeight="1" x14ac:dyDescent="0.2">
      <c r="A52" s="53"/>
      <c r="B52" s="54"/>
      <c r="C52" s="54"/>
      <c r="D52" s="54"/>
      <c r="E52" s="44" t="str">
        <f>UPPER(IF($D51="","",VLOOKUP($D51,'[1]Boys Do Main Draw Prep'!$A$7:$V$23,7)))</f>
        <v>CHIN</v>
      </c>
      <c r="F52" s="44" t="str">
        <f>IF($D51="","",VLOOKUP($D51,'[1]Boys Do Main Draw Prep'!$A$7:$V$23,8))</f>
        <v>ALEX</v>
      </c>
      <c r="G52" s="45"/>
      <c r="H52" s="44">
        <f>IF($D51="","",VLOOKUP($D51,'[1]Boys Do Main Draw Prep'!$A$7:$V$23,9))</f>
        <v>0</v>
      </c>
      <c r="I52" s="55"/>
      <c r="J52" s="47"/>
      <c r="K52" s="48"/>
      <c r="L52" s="70"/>
      <c r="M52" s="76"/>
      <c r="N52" s="47"/>
      <c r="O52" s="68"/>
      <c r="P52" s="47"/>
      <c r="Q52" s="49"/>
      <c r="R52" s="50"/>
    </row>
    <row r="53" spans="1:18" s="51" customFormat="1" ht="9.6" customHeight="1" x14ac:dyDescent="0.2">
      <c r="A53" s="53"/>
      <c r="B53" s="54"/>
      <c r="C53" s="54"/>
      <c r="D53" s="54"/>
      <c r="E53" s="47"/>
      <c r="F53" s="47"/>
      <c r="G53" s="58"/>
      <c r="H53" s="47"/>
      <c r="I53" s="73"/>
      <c r="J53" s="47"/>
      <c r="K53" s="48"/>
      <c r="L53" s="47"/>
      <c r="M53" s="59"/>
      <c r="N53" s="60" t="str">
        <f>UPPER(IF(OR(M54="a",M54="as"),L45,IF(OR(M54="b",M54="bs"),L61,)))</f>
        <v>JEARY</v>
      </c>
      <c r="O53" s="68"/>
      <c r="P53" s="47"/>
      <c r="Q53" s="49"/>
      <c r="R53" s="50"/>
    </row>
    <row r="54" spans="1:18" s="51" customFormat="1" ht="9.6" customHeight="1" x14ac:dyDescent="0.2">
      <c r="A54" s="53"/>
      <c r="B54" s="54"/>
      <c r="C54" s="54"/>
      <c r="D54" s="54"/>
      <c r="E54" s="47"/>
      <c r="F54" s="47"/>
      <c r="G54" s="58"/>
      <c r="H54" s="47"/>
      <c r="I54" s="73"/>
      <c r="J54" s="47"/>
      <c r="K54" s="48"/>
      <c r="L54" s="62" t="s">
        <v>11</v>
      </c>
      <c r="M54" s="63" t="s">
        <v>83</v>
      </c>
      <c r="N54" s="64" t="str">
        <f>UPPER(IF(OR(M54="a",M54="as"),L46,IF(OR(M54="b",M54="bs"),L62,)))</f>
        <v>CHIN</v>
      </c>
      <c r="O54" s="55"/>
      <c r="P54" s="47"/>
      <c r="Q54" s="49"/>
      <c r="R54" s="50"/>
    </row>
    <row r="55" spans="1:18" s="51" customFormat="1" ht="9.6" customHeight="1" x14ac:dyDescent="0.2">
      <c r="A55" s="53">
        <v>13</v>
      </c>
      <c r="B55" s="42">
        <f>IF($D55="","",VLOOKUP($D55,'[1]Boys Do Main Draw Prep'!$A$7:$V$23,20))</f>
        <v>0</v>
      </c>
      <c r="C55" s="42">
        <f>IF($D55="","",VLOOKUP($D55,'[1]Boys Do Main Draw Prep'!$A$7:$V$23,21))</f>
        <v>0</v>
      </c>
      <c r="D55" s="43">
        <v>10</v>
      </c>
      <c r="E55" s="42" t="str">
        <f>UPPER(IF($D55="","",VLOOKUP($D55,'[1]Boys Do Main Draw Prep'!$A$7:$V$23,2)))</f>
        <v>DOOKIE</v>
      </c>
      <c r="F55" s="42" t="str">
        <f>IF($D55="","",VLOOKUP($D55,'[1]Boys Do Main Draw Prep'!$A$7:$V$23,3))</f>
        <v>JORDANE</v>
      </c>
      <c r="G55" s="66"/>
      <c r="H55" s="42">
        <f>IF($D55="","",VLOOKUP($D55,'[1]Boys Do Main Draw Prep'!$A$7:$V$23,4))</f>
        <v>0</v>
      </c>
      <c r="I55" s="46"/>
      <c r="J55" s="47"/>
      <c r="K55" s="48"/>
      <c r="L55" s="47"/>
      <c r="M55" s="68"/>
      <c r="N55" s="47" t="s">
        <v>169</v>
      </c>
      <c r="O55" s="48"/>
      <c r="P55" s="47"/>
      <c r="Q55" s="49"/>
      <c r="R55" s="50"/>
    </row>
    <row r="56" spans="1:18" s="51" customFormat="1" ht="9.6" customHeight="1" x14ac:dyDescent="0.2">
      <c r="A56" s="53"/>
      <c r="B56" s="54"/>
      <c r="C56" s="54"/>
      <c r="D56" s="54"/>
      <c r="E56" s="42" t="str">
        <f>UPPER(IF($D55="","",VLOOKUP($D55,'[1]Boys Do Main Draw Prep'!$A$7:$V$23,7)))</f>
        <v>GHURAN</v>
      </c>
      <c r="F56" s="42" t="str">
        <f>IF($D55="","",VLOOKUP($D55,'[1]Boys Do Main Draw Prep'!$A$7:$V$23,8))</f>
        <v>ZARA</v>
      </c>
      <c r="G56" s="66"/>
      <c r="H56" s="42">
        <f>IF($D55="","",VLOOKUP($D55,'[1]Boys Do Main Draw Prep'!$A$7:$V$23,9))</f>
        <v>0</v>
      </c>
      <c r="I56" s="55"/>
      <c r="J56" s="56" t="str">
        <f>IF(I56="a",E55,IF(I56="b",E57,""))</f>
        <v/>
      </c>
      <c r="K56" s="48"/>
      <c r="L56" s="47"/>
      <c r="M56" s="68"/>
      <c r="N56" s="47"/>
      <c r="O56" s="48"/>
      <c r="P56" s="47"/>
      <c r="Q56" s="49"/>
      <c r="R56" s="50"/>
    </row>
    <row r="57" spans="1:18" s="51" customFormat="1" ht="9.6" customHeight="1" x14ac:dyDescent="0.2">
      <c r="A57" s="53"/>
      <c r="B57" s="54"/>
      <c r="C57" s="54"/>
      <c r="D57" s="72"/>
      <c r="E57" s="47"/>
      <c r="F57" s="47"/>
      <c r="G57" s="58"/>
      <c r="H57" s="47"/>
      <c r="I57" s="59"/>
      <c r="J57" s="60" t="str">
        <f>UPPER(IF(OR(I58="a",I58="as"),E55,IF(OR(I58="b",I58="bs"),E59,)))</f>
        <v>DOOKIE</v>
      </c>
      <c r="K57" s="61"/>
      <c r="L57" s="47"/>
      <c r="M57" s="68"/>
      <c r="N57" s="47"/>
      <c r="O57" s="48"/>
      <c r="P57" s="47"/>
      <c r="Q57" s="49"/>
      <c r="R57" s="50"/>
    </row>
    <row r="58" spans="1:18" s="51" customFormat="1" ht="9.6" customHeight="1" x14ac:dyDescent="0.2">
      <c r="A58" s="53"/>
      <c r="B58" s="54"/>
      <c r="C58" s="54"/>
      <c r="D58" s="72"/>
      <c r="E58" s="47"/>
      <c r="F58" s="47"/>
      <c r="G58" s="58"/>
      <c r="H58" s="62" t="s">
        <v>11</v>
      </c>
      <c r="I58" s="63" t="s">
        <v>13</v>
      </c>
      <c r="J58" s="64" t="str">
        <f>UPPER(IF(OR(I58="a",I58="as"),E56,IF(OR(I58="b",I58="bs"),E60,)))</f>
        <v>GHURAN</v>
      </c>
      <c r="K58" s="65"/>
      <c r="L58" s="47"/>
      <c r="M58" s="68"/>
      <c r="N58" s="47"/>
      <c r="O58" s="48"/>
      <c r="P58" s="47"/>
      <c r="Q58" s="49"/>
      <c r="R58" s="50"/>
    </row>
    <row r="59" spans="1:18" s="51" customFormat="1" ht="9.6" customHeight="1" x14ac:dyDescent="0.2">
      <c r="A59" s="53">
        <v>14</v>
      </c>
      <c r="B59" s="42">
        <f>IF($D59="","",VLOOKUP($D59,'[1]Boys Do Main Draw Prep'!$A$7:$V$23,20))</f>
        <v>0</v>
      </c>
      <c r="C59" s="42">
        <f>IF($D59="","",VLOOKUP($D59,'[1]Boys Do Main Draw Prep'!$A$7:$V$23,21))</f>
        <v>0</v>
      </c>
      <c r="D59" s="43">
        <v>11</v>
      </c>
      <c r="E59" s="42" t="str">
        <f>UPPER(IF($D59="","",VLOOKUP($D59,'[1]Boys Do Main Draw Prep'!$A$7:$V$23,2)))</f>
        <v>JOSEPH</v>
      </c>
      <c r="F59" s="42" t="str">
        <f>IF($D59="","",VLOOKUP($D59,'[1]Boys Do Main Draw Prep'!$A$7:$V$23,3))</f>
        <v>JAEDA-LEE</v>
      </c>
      <c r="G59" s="66"/>
      <c r="H59" s="42">
        <f>IF($D59="","",VLOOKUP($D59,'[1]Boys Do Main Draw Prep'!$A$7:$V$23,4))</f>
        <v>0</v>
      </c>
      <c r="I59" s="67"/>
      <c r="J59" s="47" t="s">
        <v>117</v>
      </c>
      <c r="K59" s="68"/>
      <c r="L59" s="69"/>
      <c r="M59" s="75"/>
      <c r="N59" s="47"/>
      <c r="O59" s="48"/>
      <c r="P59" s="47"/>
      <c r="Q59" s="49"/>
      <c r="R59" s="50"/>
    </row>
    <row r="60" spans="1:18" s="51" customFormat="1" ht="9.6" customHeight="1" x14ac:dyDescent="0.2">
      <c r="A60" s="53"/>
      <c r="B60" s="54"/>
      <c r="C60" s="54"/>
      <c r="D60" s="54"/>
      <c r="E60" s="42" t="str">
        <f>UPPER(IF($D59="","",VLOOKUP($D59,'[1]Boys Do Main Draw Prep'!$A$7:$V$23,7)))</f>
        <v>DOYLE</v>
      </c>
      <c r="F60" s="42" t="str">
        <f>IF($D59="","",VLOOKUP($D59,'[1]Boys Do Main Draw Prep'!$A$7:$V$23,8))</f>
        <v>SYDNEY</v>
      </c>
      <c r="G60" s="66"/>
      <c r="H60" s="42">
        <f>IF($D59="","",VLOOKUP($D59,'[1]Boys Do Main Draw Prep'!$A$7:$V$23,9))</f>
        <v>0</v>
      </c>
      <c r="I60" s="55"/>
      <c r="J60" s="47"/>
      <c r="K60" s="68"/>
      <c r="L60" s="70"/>
      <c r="M60" s="76"/>
      <c r="N60" s="47"/>
      <c r="O60" s="48"/>
      <c r="P60" s="47"/>
      <c r="Q60" s="49"/>
      <c r="R60" s="50"/>
    </row>
    <row r="61" spans="1:18" s="51" customFormat="1" ht="9.6" customHeight="1" x14ac:dyDescent="0.2">
      <c r="A61" s="53"/>
      <c r="B61" s="54"/>
      <c r="C61" s="54"/>
      <c r="D61" s="72"/>
      <c r="E61" s="47"/>
      <c r="F61" s="47"/>
      <c r="G61" s="58"/>
      <c r="H61" s="47"/>
      <c r="I61" s="73"/>
      <c r="J61" s="47"/>
      <c r="K61" s="59"/>
      <c r="L61" s="60" t="str">
        <f>UPPER(IF(OR(K62="a",K62="as"),J57,IF(OR(K62="b",K62="bs"),J65,)))</f>
        <v>DALLA-COSTA</v>
      </c>
      <c r="M61" s="68"/>
      <c r="N61" s="47"/>
      <c r="O61" s="48"/>
      <c r="P61" s="47"/>
      <c r="Q61" s="49"/>
      <c r="R61" s="50"/>
    </row>
    <row r="62" spans="1:18" s="51" customFormat="1" ht="9.6" customHeight="1" x14ac:dyDescent="0.2">
      <c r="A62" s="53"/>
      <c r="B62" s="54"/>
      <c r="C62" s="54"/>
      <c r="D62" s="72"/>
      <c r="E62" s="47"/>
      <c r="F62" s="47"/>
      <c r="G62" s="58"/>
      <c r="H62" s="47"/>
      <c r="I62" s="73"/>
      <c r="J62" s="62" t="s">
        <v>11</v>
      </c>
      <c r="K62" s="63" t="s">
        <v>84</v>
      </c>
      <c r="L62" s="64" t="str">
        <f>UPPER(IF(OR(K62="a",K62="as"),J58,IF(OR(K62="b",K62="bs"),J66,)))</f>
        <v>HADDEN</v>
      </c>
      <c r="M62" s="55"/>
      <c r="N62" s="47"/>
      <c r="O62" s="48"/>
      <c r="P62" s="47"/>
      <c r="Q62" s="49"/>
      <c r="R62" s="50"/>
    </row>
    <row r="63" spans="1:18" s="51" customFormat="1" ht="9.6" customHeight="1" x14ac:dyDescent="0.2">
      <c r="A63" s="53">
        <v>15</v>
      </c>
      <c r="B63" s="42">
        <f>IF($D63="","",VLOOKUP($D63,'[1]Boys Do Main Draw Prep'!$A$7:$V$23,20))</f>
        <v>0</v>
      </c>
      <c r="C63" s="42">
        <f>IF($D63="","",VLOOKUP($D63,'[1]Boys Do Main Draw Prep'!$A$7:$V$23,21))</f>
        <v>0</v>
      </c>
      <c r="D63" s="43">
        <v>13</v>
      </c>
      <c r="E63" s="42" t="str">
        <f>UPPER(IF($D63="","",VLOOKUP($D63,'[1]Boys Do Main Draw Prep'!$A$7:$V$23,2)))</f>
        <v>BYE</v>
      </c>
      <c r="F63" s="42">
        <f>IF($D63="","",VLOOKUP($D63,'[1]Boys Do Main Draw Prep'!$A$7:$V$23,3))</f>
        <v>0</v>
      </c>
      <c r="G63" s="66"/>
      <c r="H63" s="42">
        <f>IF($D63="","",VLOOKUP($D63,'[1]Boys Do Main Draw Prep'!$A$7:$V$23,4))</f>
        <v>0</v>
      </c>
      <c r="I63" s="46"/>
      <c r="J63" s="47"/>
      <c r="K63" s="68"/>
      <c r="L63" s="47" t="s">
        <v>169</v>
      </c>
      <c r="M63" s="48"/>
      <c r="N63" s="69"/>
      <c r="O63" s="48"/>
      <c r="P63" s="47"/>
      <c r="Q63" s="49"/>
      <c r="R63" s="50"/>
    </row>
    <row r="64" spans="1:18" s="51" customFormat="1" ht="9.6" customHeight="1" x14ac:dyDescent="0.2">
      <c r="A64" s="53"/>
      <c r="B64" s="54"/>
      <c r="C64" s="54"/>
      <c r="D64" s="54"/>
      <c r="E64" s="42" t="str">
        <f>UPPER(IF($D63="","",VLOOKUP($D63,'[1]Boys Do Main Draw Prep'!$A$7:$V$23,7)))</f>
        <v>BYE</v>
      </c>
      <c r="F64" s="42">
        <f>IF($D63="","",VLOOKUP($D63,'[1]Boys Do Main Draw Prep'!$A$7:$V$23,8))</f>
        <v>0</v>
      </c>
      <c r="G64" s="66"/>
      <c r="H64" s="42">
        <f>IF($D63="","",VLOOKUP($D63,'[1]Boys Do Main Draw Prep'!$A$7:$V$23,9))</f>
        <v>0</v>
      </c>
      <c r="I64" s="55"/>
      <c r="J64" s="56" t="str">
        <f>IF(I64="a",E63,IF(I64="b",E65,""))</f>
        <v/>
      </c>
      <c r="K64" s="68"/>
      <c r="L64" s="47"/>
      <c r="M64" s="48"/>
      <c r="N64" s="47"/>
      <c r="O64" s="48"/>
      <c r="P64" s="47"/>
      <c r="Q64" s="49"/>
      <c r="R64" s="50"/>
    </row>
    <row r="65" spans="1:18" s="51" customFormat="1" ht="9.6" customHeight="1" x14ac:dyDescent="0.2">
      <c r="A65" s="53"/>
      <c r="B65" s="54"/>
      <c r="C65" s="54"/>
      <c r="D65" s="54"/>
      <c r="E65" s="56"/>
      <c r="F65" s="56"/>
      <c r="G65" s="80"/>
      <c r="H65" s="56"/>
      <c r="I65" s="59"/>
      <c r="J65" s="60" t="str">
        <f>UPPER(IF(OR(I66="a",I66="as"),E63,IF(OR(I66="b",I66="bs"),E67,)))</f>
        <v>DALLA-COSTA</v>
      </c>
      <c r="K65" s="75"/>
      <c r="L65" s="47"/>
      <c r="M65" s="48"/>
      <c r="N65" s="47"/>
      <c r="O65" s="48"/>
      <c r="P65" s="47"/>
      <c r="Q65" s="49"/>
      <c r="R65" s="50"/>
    </row>
    <row r="66" spans="1:18" s="51" customFormat="1" ht="9.6" customHeight="1" x14ac:dyDescent="0.2">
      <c r="A66" s="53"/>
      <c r="B66" s="54"/>
      <c r="C66" s="54"/>
      <c r="D66" s="54"/>
      <c r="E66" s="47"/>
      <c r="F66" s="47"/>
      <c r="G66" s="58"/>
      <c r="H66" s="62" t="s">
        <v>11</v>
      </c>
      <c r="I66" s="63" t="s">
        <v>14</v>
      </c>
      <c r="J66" s="64" t="str">
        <f>UPPER(IF(OR(I66="a",I66="as"),E64,IF(OR(I66="b",I66="bs"),E68,)))</f>
        <v>HADDEN</v>
      </c>
      <c r="K66" s="55"/>
      <c r="L66" s="47"/>
      <c r="M66" s="48"/>
      <c r="N66" s="47"/>
      <c r="O66" s="48"/>
      <c r="P66" s="47"/>
      <c r="Q66" s="49"/>
      <c r="R66" s="50"/>
    </row>
    <row r="67" spans="1:18" s="51" customFormat="1" ht="9.6" customHeight="1" x14ac:dyDescent="0.2">
      <c r="A67" s="41">
        <v>16</v>
      </c>
      <c r="B67" s="42">
        <f>IF($D67="","",VLOOKUP($D67,'[1]Boys Do Main Draw Prep'!$A$7:$V$23,20))</f>
        <v>0</v>
      </c>
      <c r="C67" s="42">
        <f>IF($D67="","",VLOOKUP($D67,'[1]Boys Do Main Draw Prep'!$A$7:$V$23,21))</f>
        <v>0</v>
      </c>
      <c r="D67" s="43">
        <v>2</v>
      </c>
      <c r="E67" s="44" t="str">
        <f>UPPER(IF($D67="","",VLOOKUP($D67,'[1]Boys Do Main Draw Prep'!$A$7:$V$23,2)))</f>
        <v>DALLA-COSTA</v>
      </c>
      <c r="F67" s="44" t="str">
        <f>IF($D67="","",VLOOKUP($D67,'[1]Boys Do Main Draw Prep'!$A$7:$V$23,3))</f>
        <v>KALE</v>
      </c>
      <c r="G67" s="45"/>
      <c r="H67" s="44">
        <f>IF($D67="","",VLOOKUP($D67,'[1]Boys Do Main Draw Prep'!$A$7:$V$23,4))</f>
        <v>0</v>
      </c>
      <c r="I67" s="67"/>
      <c r="J67" s="47"/>
      <c r="K67" s="48"/>
      <c r="L67" s="69"/>
      <c r="M67" s="61"/>
      <c r="N67" s="47"/>
      <c r="O67" s="48"/>
      <c r="P67" s="47"/>
      <c r="Q67" s="49"/>
      <c r="R67" s="50"/>
    </row>
    <row r="68" spans="1:18" s="51" customFormat="1" ht="9.6" customHeight="1" x14ac:dyDescent="0.2">
      <c r="A68" s="53"/>
      <c r="B68" s="54"/>
      <c r="C68" s="54"/>
      <c r="D68" s="54"/>
      <c r="E68" s="44" t="str">
        <f>UPPER(IF($D67="","",VLOOKUP($D67,'[1]Boys Do Main Draw Prep'!$A$7:$V$23,7)))</f>
        <v>HADDEN</v>
      </c>
      <c r="F68" s="44" t="str">
        <f>IF($D67="","",VLOOKUP($D67,'[1]Boys Do Main Draw Prep'!$A$7:$V$23,8))</f>
        <v>JAMES</v>
      </c>
      <c r="G68" s="45"/>
      <c r="H68" s="44">
        <f>IF($D67="","",VLOOKUP($D67,'[1]Boys Do Main Draw Prep'!$A$7:$V$23,9))</f>
        <v>0</v>
      </c>
      <c r="I68" s="55"/>
      <c r="J68" s="47"/>
      <c r="K68" s="48"/>
      <c r="L68" s="70"/>
      <c r="M68" s="71"/>
      <c r="N68" s="47"/>
      <c r="O68" s="48"/>
      <c r="P68" s="47"/>
      <c r="Q68" s="49"/>
      <c r="R68" s="50"/>
    </row>
    <row r="69" spans="1:18" s="51" customFormat="1" ht="9.6" customHeight="1" x14ac:dyDescent="0.2">
      <c r="A69" s="81"/>
      <c r="B69" s="82"/>
      <c r="C69" s="82"/>
      <c r="D69" s="83"/>
      <c r="E69" s="84"/>
      <c r="F69" s="84"/>
      <c r="G69" s="85"/>
      <c r="H69" s="84"/>
      <c r="I69" s="86"/>
      <c r="J69" s="87"/>
      <c r="K69" s="88"/>
      <c r="L69" s="87"/>
      <c r="M69" s="88"/>
      <c r="N69" s="87"/>
      <c r="O69" s="88"/>
      <c r="P69" s="87"/>
      <c r="Q69" s="88"/>
      <c r="R69" s="50"/>
    </row>
    <row r="70" spans="1:18" s="93" customFormat="1" ht="6" customHeight="1" x14ac:dyDescent="0.2">
      <c r="A70" s="81"/>
      <c r="B70" s="82"/>
      <c r="C70" s="82"/>
      <c r="D70" s="83"/>
      <c r="E70" s="84"/>
      <c r="F70" s="84"/>
      <c r="G70" s="89"/>
      <c r="H70" s="84"/>
      <c r="I70" s="86"/>
      <c r="J70" s="87"/>
      <c r="K70" s="88"/>
      <c r="L70" s="90"/>
      <c r="M70" s="91"/>
      <c r="N70" s="90"/>
      <c r="O70" s="91"/>
      <c r="P70" s="90"/>
      <c r="Q70" s="91"/>
      <c r="R70" s="92"/>
    </row>
    <row r="71" spans="1:18" s="105" customFormat="1" ht="10.5" customHeight="1" x14ac:dyDescent="0.2">
      <c r="A71" s="94" t="s">
        <v>15</v>
      </c>
      <c r="B71" s="95"/>
      <c r="C71" s="96"/>
      <c r="D71" s="97" t="s">
        <v>16</v>
      </c>
      <c r="E71" s="98" t="s">
        <v>17</v>
      </c>
      <c r="F71" s="98"/>
      <c r="G71" s="98"/>
      <c r="H71" s="99"/>
      <c r="I71" s="98" t="s">
        <v>16</v>
      </c>
      <c r="J71" s="98" t="s">
        <v>18</v>
      </c>
      <c r="K71" s="100"/>
      <c r="L71" s="98" t="s">
        <v>19</v>
      </c>
      <c r="M71" s="101"/>
      <c r="N71" s="102" t="s">
        <v>20</v>
      </c>
      <c r="O71" s="102"/>
      <c r="P71" s="103"/>
      <c r="Q71" s="104"/>
    </row>
    <row r="72" spans="1:18" s="105" customFormat="1" ht="9" customHeight="1" x14ac:dyDescent="0.2">
      <c r="A72" s="106" t="s">
        <v>21</v>
      </c>
      <c r="B72" s="107"/>
      <c r="C72" s="108"/>
      <c r="D72" s="109">
        <v>1</v>
      </c>
      <c r="E72" s="110" t="str">
        <f>IF(D72&gt;$Q$79,,UPPER(VLOOKUP(D72,'[1]Boys Do Main Draw Prep'!$A$7:$R$23,2)))</f>
        <v>MERRY</v>
      </c>
      <c r="F72" s="111"/>
      <c r="G72" s="111"/>
      <c r="H72" s="112"/>
      <c r="I72" s="113" t="s">
        <v>22</v>
      </c>
      <c r="J72" s="107"/>
      <c r="K72" s="114"/>
      <c r="L72" s="107"/>
      <c r="M72" s="115"/>
      <c r="N72" s="116" t="s">
        <v>23</v>
      </c>
      <c r="O72" s="117"/>
      <c r="P72" s="117"/>
      <c r="Q72" s="118"/>
    </row>
    <row r="73" spans="1:18" s="105" customFormat="1" ht="9" customHeight="1" x14ac:dyDescent="0.2">
      <c r="A73" s="106" t="s">
        <v>24</v>
      </c>
      <c r="B73" s="107"/>
      <c r="C73" s="108"/>
      <c r="D73" s="109"/>
      <c r="E73" s="110" t="str">
        <f>IF(D72&gt;$Q$79,,UPPER(VLOOKUP(D72,'[1]Boys Do Main Draw Prep'!$A$7:$R$23,7)))</f>
        <v>SYLVESTER</v>
      </c>
      <c r="F73" s="111"/>
      <c r="G73" s="111"/>
      <c r="H73" s="112"/>
      <c r="I73" s="113"/>
      <c r="J73" s="107"/>
      <c r="K73" s="114"/>
      <c r="L73" s="107"/>
      <c r="M73" s="115"/>
      <c r="N73" s="119"/>
      <c r="O73" s="120"/>
      <c r="P73" s="119"/>
      <c r="Q73" s="121"/>
    </row>
    <row r="74" spans="1:18" s="105" customFormat="1" ht="9" customHeight="1" x14ac:dyDescent="0.2">
      <c r="A74" s="122" t="s">
        <v>25</v>
      </c>
      <c r="B74" s="119"/>
      <c r="C74" s="123"/>
      <c r="D74" s="109">
        <v>2</v>
      </c>
      <c r="E74" s="110" t="str">
        <f>IF(D74&gt;$Q$79,,UPPER(VLOOKUP(D74,'[1]Boys Do Main Draw Prep'!$A$7:$R$23,2)))</f>
        <v>DALLA-COSTA</v>
      </c>
      <c r="F74" s="111"/>
      <c r="G74" s="111"/>
      <c r="H74" s="112"/>
      <c r="I74" s="113" t="s">
        <v>26</v>
      </c>
      <c r="J74" s="107"/>
      <c r="K74" s="114"/>
      <c r="L74" s="107"/>
      <c r="M74" s="115"/>
      <c r="N74" s="116" t="s">
        <v>27</v>
      </c>
      <c r="O74" s="117"/>
      <c r="P74" s="117"/>
      <c r="Q74" s="118"/>
    </row>
    <row r="75" spans="1:18" s="105" customFormat="1" ht="9" customHeight="1" x14ac:dyDescent="0.2">
      <c r="A75" s="124"/>
      <c r="B75" s="125"/>
      <c r="C75" s="126"/>
      <c r="D75" s="109"/>
      <c r="E75" s="110" t="str">
        <f>IF(D74&gt;$Q$79,,UPPER(VLOOKUP(D74,'[1]Boys Do Main Draw Prep'!$A$7:$R$23,7)))</f>
        <v>HADDEN</v>
      </c>
      <c r="F75" s="111"/>
      <c r="G75" s="111"/>
      <c r="H75" s="112"/>
      <c r="I75" s="113"/>
      <c r="J75" s="107"/>
      <c r="K75" s="114"/>
      <c r="L75" s="107"/>
      <c r="M75" s="115"/>
      <c r="N75" s="107"/>
      <c r="O75" s="114"/>
      <c r="P75" s="107"/>
      <c r="Q75" s="115"/>
    </row>
    <row r="76" spans="1:18" s="105" customFormat="1" ht="9" customHeight="1" x14ac:dyDescent="0.2">
      <c r="A76" s="127" t="s">
        <v>28</v>
      </c>
      <c r="B76" s="128"/>
      <c r="C76" s="129"/>
      <c r="D76" s="109">
        <v>3</v>
      </c>
      <c r="E76" s="110" t="str">
        <f>IF(D76&gt;$Q$79,,UPPER(VLOOKUP(D76,'[1]Boys Do Main Draw Prep'!$A$7:$R$23,2)))</f>
        <v>JEARY</v>
      </c>
      <c r="F76" s="111"/>
      <c r="G76" s="111"/>
      <c r="H76" s="112"/>
      <c r="I76" s="113" t="s">
        <v>29</v>
      </c>
      <c r="J76" s="107"/>
      <c r="K76" s="114"/>
      <c r="L76" s="107"/>
      <c r="M76" s="115"/>
      <c r="N76" s="119"/>
      <c r="O76" s="120"/>
      <c r="P76" s="119"/>
      <c r="Q76" s="121"/>
    </row>
    <row r="77" spans="1:18" s="105" customFormat="1" ht="9" customHeight="1" x14ac:dyDescent="0.2">
      <c r="A77" s="106" t="s">
        <v>21</v>
      </c>
      <c r="B77" s="107"/>
      <c r="C77" s="108"/>
      <c r="D77" s="109"/>
      <c r="E77" s="110" t="str">
        <f>IF(D76&gt;$Q$79,,UPPER(VLOOKUP(D76,'[1]Boys Do Main Draw Prep'!$A$7:$R$23,7)))</f>
        <v>CHIN</v>
      </c>
      <c r="F77" s="111"/>
      <c r="G77" s="111"/>
      <c r="H77" s="112"/>
      <c r="I77" s="113"/>
      <c r="J77" s="107"/>
      <c r="K77" s="114"/>
      <c r="L77" s="107"/>
      <c r="M77" s="115"/>
      <c r="N77" s="116" t="s">
        <v>30</v>
      </c>
      <c r="O77" s="117"/>
      <c r="P77" s="117"/>
      <c r="Q77" s="118"/>
    </row>
    <row r="78" spans="1:18" s="105" customFormat="1" ht="9" customHeight="1" x14ac:dyDescent="0.2">
      <c r="A78" s="106" t="s">
        <v>31</v>
      </c>
      <c r="B78" s="107"/>
      <c r="C78" s="130"/>
      <c r="D78" s="109">
        <v>4</v>
      </c>
      <c r="E78" s="110" t="str">
        <f>IF(D78&gt;$Q$79,,UPPER(VLOOKUP(D78,'[1]Boys Do Main Draw Prep'!$A$7:$R$23,2)))</f>
        <v>RAMSUMAIR</v>
      </c>
      <c r="F78" s="111"/>
      <c r="G78" s="111"/>
      <c r="H78" s="112"/>
      <c r="I78" s="113" t="s">
        <v>32</v>
      </c>
      <c r="J78" s="107"/>
      <c r="K78" s="114"/>
      <c r="L78" s="107"/>
      <c r="M78" s="115"/>
      <c r="N78" s="107"/>
      <c r="O78" s="114"/>
      <c r="P78" s="107"/>
      <c r="Q78" s="115"/>
    </row>
    <row r="79" spans="1:18" s="105" customFormat="1" ht="9" customHeight="1" x14ac:dyDescent="0.2">
      <c r="A79" s="122" t="s">
        <v>33</v>
      </c>
      <c r="B79" s="119"/>
      <c r="C79" s="131"/>
      <c r="D79" s="132"/>
      <c r="E79" s="133" t="str">
        <f>IF(D78&gt;$Q$79,,UPPER(VLOOKUP(D78,'[1]Boys Do Main Draw Prep'!$A$7:$R$23,7)))</f>
        <v>DENOON</v>
      </c>
      <c r="F79" s="134"/>
      <c r="G79" s="134"/>
      <c r="H79" s="135"/>
      <c r="I79" s="136"/>
      <c r="J79" s="119"/>
      <c r="K79" s="120"/>
      <c r="L79" s="119"/>
      <c r="M79" s="121"/>
      <c r="N79" s="119" t="str">
        <f>Q4</f>
        <v>Lamech Kevin Clarke</v>
      </c>
      <c r="O79" s="120"/>
      <c r="P79" s="119"/>
      <c r="Q79" s="137">
        <f>MIN(4,'[1]Boys Do Main Draw Prep'!$V$5)</f>
        <v>4</v>
      </c>
    </row>
    <row r="80" spans="1:18" ht="15.75" customHeight="1" x14ac:dyDescent="0.2"/>
    <row r="81" ht="9" customHeight="1" x14ac:dyDescent="0.2"/>
  </sheetData>
  <mergeCells count="1">
    <mergeCell ref="G2:L2"/>
  </mergeCells>
  <conditionalFormatting sqref="B7 B11 B15 B19 B23 B27 B31 B35 B39 B43 B47 B51 B55 B59 B63 B67">
    <cfRule type="cellIs" dxfId="167" priority="11" stopIfTrue="1" operator="equal">
      <formula>"DA"</formula>
    </cfRule>
  </conditionalFormatting>
  <conditionalFormatting sqref="H10 H58 H42 H50 H34 H26 H18 H66 J30 L22 N38 J62 J46 L54 J14">
    <cfRule type="expression" dxfId="166" priority="8" stopIfTrue="1">
      <formula>AND($N$1="CU",H10="Umpire")</formula>
    </cfRule>
    <cfRule type="expression" dxfId="165" priority="9" stopIfTrue="1">
      <formula>AND($N$1="CU",H10&lt;&gt;"Umpire",I10&lt;&gt;"")</formula>
    </cfRule>
    <cfRule type="expression" dxfId="164" priority="10" stopIfTrue="1">
      <formula>AND($N$1="CU",H10&lt;&gt;"Umpire")</formula>
    </cfRule>
  </conditionalFormatting>
  <conditionalFormatting sqref="L13 L29 L45 L61 N21 N53 P37 J9 J17 J25 J33 J41 J49 J57 J65">
    <cfRule type="expression" dxfId="163" priority="6" stopIfTrue="1">
      <formula>I10="as"</formula>
    </cfRule>
    <cfRule type="expression" dxfId="162" priority="7" stopIfTrue="1">
      <formula>I10="bs"</formula>
    </cfRule>
  </conditionalFormatting>
  <conditionalFormatting sqref="L14 L30 L46 L62 N22 N54 P38 J10 J18 J26 J34 J42 J50 J58 J66">
    <cfRule type="expression" dxfId="161" priority="4" stopIfTrue="1">
      <formula>I10="as"</formula>
    </cfRule>
    <cfRule type="expression" dxfId="160" priority="5" stopIfTrue="1">
      <formula>I10="bs"</formula>
    </cfRule>
  </conditionalFormatting>
  <conditionalFormatting sqref="I10 I18 I26 I34 I42 I50 I58 I66 K62 K46 K30 K14 M22 M54 O38">
    <cfRule type="expression" dxfId="159" priority="3" stopIfTrue="1">
      <formula>$N$1="CU"</formula>
    </cfRule>
  </conditionalFormatting>
  <conditionalFormatting sqref="E7 E11 E15 E19 E23 E27 E31 E35 E39 E43 E47 E51 E55 E59 E63 E67">
    <cfRule type="cellIs" dxfId="158" priority="2" stopIfTrue="1" operator="equal">
      <formula>"Bye"</formula>
    </cfRule>
  </conditionalFormatting>
  <conditionalFormatting sqref="D7 D11 D15 D19 D23 D27 D31 D35 D39 D43 D47 D51 D55 D59 D63 D67">
    <cfRule type="cellIs" dxfId="157" priority="1" stopIfTrue="1" operator="lessThan">
      <formula>5</formula>
    </cfRule>
  </conditionalFormatting>
  <dataValidations count="1">
    <dataValidation type="list" allowBlank="1" showInputMessage="1" sqref="H10 H42 H18 H58 H26 H50 H34 H66 J62 J46 L54 N38 J30 L22 J14">
      <formula1>$T$7:$T$16</formula1>
    </dataValidation>
  </dataValidations>
  <printOptions horizontalCentered="1"/>
  <pageMargins left="0.35" right="0.35" top="0.39" bottom="0.39" header="0" footer="0"/>
  <pageSetup paperSize="9" scale="99"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Jun_Show_CU">
                <anchor moveWithCells="1" sizeWithCells="1">
                  <from>
                    <xdr:col>11</xdr:col>
                    <xdr:colOff>495300</xdr:colOff>
                    <xdr:row>0</xdr:row>
                    <xdr:rowOff>9525</xdr:rowOff>
                  </from>
                  <to>
                    <xdr:col>13</xdr:col>
                    <xdr:colOff>342900</xdr:colOff>
                    <xdr:row>0</xdr:row>
                    <xdr:rowOff>171450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rgb="FFFFC000"/>
    <pageSetUpPr fitToPage="1"/>
  </sheetPr>
  <dimension ref="A1:T49"/>
  <sheetViews>
    <sheetView showGridLines="0" showZeros="0" workbookViewId="0">
      <selection activeCell="W52" sqref="W52"/>
    </sheetView>
  </sheetViews>
  <sheetFormatPr defaultRowHeight="12.75" x14ac:dyDescent="0.2"/>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8" customWidth="1"/>
    <col min="10" max="10" width="10.7109375" customWidth="1"/>
    <col min="11" max="11" width="1.7109375" style="138" customWidth="1"/>
    <col min="12" max="12" width="10.7109375" customWidth="1"/>
    <col min="13" max="13" width="1.7109375" style="9" customWidth="1"/>
    <col min="14" max="14" width="10.7109375" customWidth="1"/>
    <col min="15" max="15" width="1.7109375" style="138" customWidth="1"/>
    <col min="16" max="16" width="10.7109375" customWidth="1"/>
    <col min="17" max="17" width="1.7109375" style="9" customWidth="1"/>
    <col min="19" max="19" width="8.7109375" customWidth="1"/>
    <col min="20" max="20" width="8.85546875" hidden="1" customWidth="1"/>
    <col min="21" max="21" width="5.7109375" customWidth="1"/>
  </cols>
  <sheetData>
    <row r="1" spans="1:20" s="3" customFormat="1" ht="63" customHeight="1" x14ac:dyDescent="0.2">
      <c r="A1" s="1">
        <f>'[2]Week SetUp'!$A$6</f>
        <v>0</v>
      </c>
      <c r="B1" s="2"/>
      <c r="I1" s="4"/>
      <c r="J1" s="5"/>
      <c r="K1" s="5"/>
      <c r="L1" s="6"/>
      <c r="M1" s="4"/>
      <c r="N1" s="4"/>
      <c r="O1" s="4"/>
      <c r="Q1" s="4"/>
    </row>
    <row r="2" spans="1:20" s="10" customFormat="1" ht="18" x14ac:dyDescent="0.25">
      <c r="A2" s="7"/>
      <c r="B2" s="7"/>
      <c r="C2" s="7"/>
      <c r="D2" s="7"/>
      <c r="E2" s="7"/>
      <c r="F2" s="8"/>
      <c r="G2" s="498" t="s">
        <v>48</v>
      </c>
      <c r="H2" s="498"/>
      <c r="I2" s="498"/>
      <c r="J2" s="498"/>
      <c r="K2" s="498"/>
      <c r="L2" s="498"/>
      <c r="M2" s="9"/>
      <c r="O2" s="9"/>
      <c r="Q2" s="9"/>
    </row>
    <row r="3" spans="1:20" s="17" customFormat="1" ht="10.5" customHeight="1" x14ac:dyDescent="0.2">
      <c r="A3" s="11" t="s">
        <v>1</v>
      </c>
      <c r="B3" s="11"/>
      <c r="C3" s="11"/>
      <c r="D3" s="11"/>
      <c r="E3" s="11"/>
      <c r="F3" s="11"/>
      <c r="G3" s="11"/>
      <c r="H3" s="11"/>
      <c r="I3" s="12"/>
      <c r="J3" s="13"/>
      <c r="K3" s="14"/>
      <c r="L3" s="15"/>
      <c r="M3" s="12"/>
      <c r="N3" s="11"/>
      <c r="O3" s="12"/>
      <c r="P3" s="11"/>
      <c r="Q3" s="16" t="s">
        <v>2</v>
      </c>
    </row>
    <row r="4" spans="1:20" s="29" customFormat="1" ht="14.25" customHeight="1" thickBot="1" x14ac:dyDescent="0.25">
      <c r="A4" s="18" t="str">
        <f>'[2]Week SetUp'!$A$10</f>
        <v>26th - 30th May 2016</v>
      </c>
      <c r="B4" s="18"/>
      <c r="C4" s="18"/>
      <c r="D4" s="19"/>
      <c r="E4" s="19"/>
      <c r="F4" s="20">
        <f>'[2]Week SetUp'!$C$10</f>
        <v>0</v>
      </c>
      <c r="G4" s="21"/>
      <c r="H4" s="22"/>
      <c r="I4" s="23"/>
      <c r="J4" s="24">
        <f>'[2]Week SetUp'!$D$10</f>
        <v>0</v>
      </c>
      <c r="K4" s="25"/>
      <c r="L4" s="26">
        <f>'[2]Week SetUp'!$A$12</f>
        <v>0</v>
      </c>
      <c r="M4" s="23"/>
      <c r="N4" s="19"/>
      <c r="O4" s="27"/>
      <c r="P4" s="19"/>
      <c r="Q4" s="28" t="str">
        <f>'[2]Week SetUp'!$E$10</f>
        <v>Lamech Kevin Clarke</v>
      </c>
    </row>
    <row r="5" spans="1:20" s="17" customFormat="1" ht="12" x14ac:dyDescent="0.2">
      <c r="A5" s="30"/>
      <c r="B5" s="31" t="s">
        <v>3</v>
      </c>
      <c r="C5" s="31" t="str">
        <f>IF(OR(F2="Week 3",F2="Masters"),"CP","Rank")</f>
        <v>Rank</v>
      </c>
      <c r="D5" s="31" t="s">
        <v>4</v>
      </c>
      <c r="E5" s="32" t="s">
        <v>5</v>
      </c>
      <c r="F5" s="32" t="s">
        <v>6</v>
      </c>
      <c r="G5" s="32"/>
      <c r="H5" s="32"/>
      <c r="I5" s="32"/>
      <c r="J5" s="31" t="s">
        <v>8</v>
      </c>
      <c r="K5" s="33"/>
      <c r="L5" s="31" t="s">
        <v>9</v>
      </c>
      <c r="M5" s="33"/>
      <c r="N5" s="31" t="s">
        <v>10</v>
      </c>
      <c r="O5" s="33"/>
      <c r="P5" s="31"/>
      <c r="Q5" s="34"/>
    </row>
    <row r="6" spans="1:20" s="17" customFormat="1" ht="3.75" customHeight="1" thickBot="1" x14ac:dyDescent="0.25">
      <c r="A6" s="35"/>
      <c r="B6" s="36"/>
      <c r="C6" s="36"/>
      <c r="D6" s="36"/>
      <c r="E6" s="37"/>
      <c r="F6" s="37"/>
      <c r="G6" s="38"/>
      <c r="H6" s="37"/>
      <c r="I6" s="39"/>
      <c r="J6" s="36"/>
      <c r="K6" s="39"/>
      <c r="L6" s="36"/>
      <c r="M6" s="39"/>
      <c r="N6" s="36"/>
      <c r="O6" s="39"/>
      <c r="P6" s="36"/>
      <c r="Q6" s="40"/>
    </row>
    <row r="7" spans="1:20" s="51" customFormat="1" ht="10.5" customHeight="1" x14ac:dyDescent="0.2">
      <c r="A7" s="41">
        <v>1</v>
      </c>
      <c r="B7" s="42">
        <f>IF($D7="","",VLOOKUP($D7,'[2]Boys Do Main Draw Prep'!$A$7:$V$23,20))</f>
        <v>0</v>
      </c>
      <c r="C7" s="42">
        <f>IF($D7="","",VLOOKUP($D7,'[2]Boys Do Main Draw Prep'!$A$7:$V$23,21))</f>
        <v>0</v>
      </c>
      <c r="D7" s="43">
        <v>2</v>
      </c>
      <c r="E7" s="44" t="str">
        <f>UPPER(IF($D7="","",VLOOKUP($D7,'[2]Boys Do Main Draw Prep'!$A$7:$V$23,2)))</f>
        <v>WONG</v>
      </c>
      <c r="F7" s="44" t="str">
        <f>IF($D7="","",VLOOKUP($D7,'[2]Boys Do Main Draw Prep'!$A$7:$V$23,3))</f>
        <v>ETHAN</v>
      </c>
      <c r="G7" s="45"/>
      <c r="H7" s="44">
        <f>IF($D7="","",VLOOKUP($D7,'[2]Boys Do Main Draw Prep'!$A$7:$V$23,4))</f>
        <v>0</v>
      </c>
      <c r="I7" s="46"/>
      <c r="J7" s="47"/>
      <c r="K7" s="48"/>
      <c r="L7" s="47"/>
      <c r="M7" s="48"/>
      <c r="N7" s="47"/>
      <c r="O7" s="48"/>
      <c r="P7" s="47"/>
      <c r="Q7" s="49"/>
      <c r="R7" s="50"/>
      <c r="T7" s="52" t="str">
        <f>'[2]SetUp Officials'!P21</f>
        <v>Umpire</v>
      </c>
    </row>
    <row r="8" spans="1:20" s="51" customFormat="1" ht="9.6" customHeight="1" x14ac:dyDescent="0.2">
      <c r="A8" s="53"/>
      <c r="B8" s="54"/>
      <c r="C8" s="54"/>
      <c r="D8" s="54"/>
      <c r="E8" s="44" t="str">
        <f>UPPER(IF($D7="","",VLOOKUP($D7,'[2]Boys Do Main Draw Prep'!$A$7:$V$23,7)))</f>
        <v>KERRY</v>
      </c>
      <c r="F8" s="44" t="str">
        <f>IF($D7="","",VLOOKUP($D7,'[2]Boys Do Main Draw Prep'!$A$7:$V$23,8))</f>
        <v>KYLE</v>
      </c>
      <c r="G8" s="45"/>
      <c r="H8" s="44">
        <f>IF($D7="","",VLOOKUP($D7,'[2]Boys Do Main Draw Prep'!$A$7:$V$23,9))</f>
        <v>0</v>
      </c>
      <c r="I8" s="55"/>
      <c r="J8" s="56" t="str">
        <f>IF(I8="a",E7,IF(I8="b",E9,""))</f>
        <v/>
      </c>
      <c r="K8" s="48"/>
      <c r="L8" s="47"/>
      <c r="M8" s="48"/>
      <c r="N8" s="47"/>
      <c r="O8" s="48"/>
      <c r="P8" s="47"/>
      <c r="Q8" s="49"/>
      <c r="R8" s="50"/>
      <c r="T8" s="57" t="str">
        <f>'[2]SetUp Officials'!P22</f>
        <v/>
      </c>
    </row>
    <row r="9" spans="1:20" s="51" customFormat="1" ht="9.6" customHeight="1" x14ac:dyDescent="0.2">
      <c r="A9" s="53"/>
      <c r="B9" s="54"/>
      <c r="C9" s="54"/>
      <c r="D9" s="54"/>
      <c r="E9" s="47"/>
      <c r="F9" s="47"/>
      <c r="G9" s="58"/>
      <c r="H9" s="47"/>
      <c r="I9" s="59"/>
      <c r="J9" s="60" t="str">
        <f>UPPER(IF(OR(I10="a",I10="as"),E7,IF(OR(I10="b",I10="bs"),E11,)))</f>
        <v>WONG</v>
      </c>
      <c r="K9" s="61"/>
      <c r="L9" s="47"/>
      <c r="M9" s="48"/>
      <c r="N9" s="47"/>
      <c r="O9" s="48"/>
      <c r="P9" s="47"/>
      <c r="Q9" s="49"/>
      <c r="R9" s="50"/>
      <c r="T9" s="57" t="str">
        <f>'[2]SetUp Officials'!P23</f>
        <v/>
      </c>
    </row>
    <row r="10" spans="1:20" s="51" customFormat="1" ht="9.6" customHeight="1" x14ac:dyDescent="0.2">
      <c r="A10" s="53"/>
      <c r="B10" s="54"/>
      <c r="C10" s="54"/>
      <c r="D10" s="54"/>
      <c r="E10" s="47"/>
      <c r="F10" s="47"/>
      <c r="G10" s="58"/>
      <c r="H10" s="62" t="s">
        <v>11</v>
      </c>
      <c r="I10" s="63" t="s">
        <v>12</v>
      </c>
      <c r="J10" s="64" t="str">
        <f>UPPER(IF(OR(I10="a",I10="as"),E8,IF(OR(I10="b",I10="bs"),E12,)))</f>
        <v>KERRY</v>
      </c>
      <c r="K10" s="65"/>
      <c r="L10" s="47"/>
      <c r="M10" s="48"/>
      <c r="N10" s="47"/>
      <c r="O10" s="48"/>
      <c r="P10" s="47"/>
      <c r="Q10" s="49"/>
      <c r="R10" s="50"/>
      <c r="T10" s="57" t="str">
        <f>'[2]SetUp Officials'!P24</f>
        <v/>
      </c>
    </row>
    <row r="11" spans="1:20" s="51" customFormat="1" ht="9.6" customHeight="1" x14ac:dyDescent="0.2">
      <c r="A11" s="53">
        <v>2</v>
      </c>
      <c r="B11" s="42">
        <f>IF($D11="","",VLOOKUP($D11,'[2]Boys Do Main Draw Prep'!$A$7:$V$23,20))</f>
        <v>0</v>
      </c>
      <c r="C11" s="42">
        <f>IF($D11="","",VLOOKUP($D11,'[2]Boys Do Main Draw Prep'!$A$7:$V$23,21))</f>
        <v>0</v>
      </c>
      <c r="D11" s="43">
        <v>3</v>
      </c>
      <c r="E11" s="42" t="str">
        <f>UPPER(IF($D11="","",VLOOKUP($D11,'[2]Boys Do Main Draw Prep'!$A$7:$V$23,2)))</f>
        <v>BALDA</v>
      </c>
      <c r="F11" s="42" t="str">
        <f>IF($D11="","",VLOOKUP($D11,'[2]Boys Do Main Draw Prep'!$A$7:$V$23,3))</f>
        <v>JUAN-MARTIN</v>
      </c>
      <c r="G11" s="66"/>
      <c r="H11" s="42">
        <f>IF($D11="","",VLOOKUP($D11,'[2]Boys Do Main Draw Prep'!$A$7:$V$23,4))</f>
        <v>0</v>
      </c>
      <c r="I11" s="67"/>
      <c r="J11" s="47"/>
      <c r="K11" s="68"/>
      <c r="L11" s="69"/>
      <c r="M11" s="61"/>
      <c r="N11" s="47"/>
      <c r="O11" s="48"/>
      <c r="P11" s="47"/>
      <c r="Q11" s="49"/>
      <c r="R11" s="50"/>
      <c r="T11" s="57" t="str">
        <f>'[2]SetUp Officials'!P25</f>
        <v/>
      </c>
    </row>
    <row r="12" spans="1:20" s="51" customFormat="1" ht="9.6" customHeight="1" x14ac:dyDescent="0.2">
      <c r="A12" s="53"/>
      <c r="B12" s="54"/>
      <c r="C12" s="54"/>
      <c r="D12" s="54"/>
      <c r="E12" s="42" t="str">
        <f>UPPER(IF($D11="","",VLOOKUP($D11,'[2]Boys Do Main Draw Prep'!$A$7:$V$23,7)))</f>
        <v>HART</v>
      </c>
      <c r="F12" s="42" t="str">
        <f>IF($D11="","",VLOOKUP($D11,'[2]Boys Do Main Draw Prep'!$A$7:$V$23,8))</f>
        <v>TYLER</v>
      </c>
      <c r="G12" s="66"/>
      <c r="H12" s="42">
        <f>IF($D11="","",VLOOKUP($D11,'[2]Boys Do Main Draw Prep'!$A$7:$V$23,9))</f>
        <v>0</v>
      </c>
      <c r="I12" s="55"/>
      <c r="J12" s="47"/>
      <c r="K12" s="68"/>
      <c r="L12" s="70"/>
      <c r="M12" s="71"/>
      <c r="N12" s="47"/>
      <c r="O12" s="48"/>
      <c r="P12" s="47"/>
      <c r="Q12" s="49"/>
      <c r="R12" s="50"/>
      <c r="T12" s="57" t="str">
        <f>'[2]SetUp Officials'!P26</f>
        <v/>
      </c>
    </row>
    <row r="13" spans="1:20" s="51" customFormat="1" ht="9.6" customHeight="1" x14ac:dyDescent="0.2">
      <c r="A13" s="53"/>
      <c r="B13" s="54"/>
      <c r="C13" s="54"/>
      <c r="D13" s="72"/>
      <c r="E13" s="47"/>
      <c r="F13" s="47"/>
      <c r="G13" s="58"/>
      <c r="H13" s="47"/>
      <c r="I13" s="73"/>
      <c r="J13" s="47"/>
      <c r="K13" s="59"/>
      <c r="L13" s="60" t="str">
        <f>UPPER(IF(OR(K14="a",K14="as"),J9,IF(OR(K14="b",K14="bs"),J17,)))</f>
        <v>WONG</v>
      </c>
      <c r="M13" s="48"/>
      <c r="N13" s="47"/>
      <c r="O13" s="48"/>
      <c r="P13" s="47"/>
      <c r="Q13" s="49"/>
      <c r="R13" s="50"/>
      <c r="T13" s="57" t="str">
        <f>'[2]SetUp Officials'!P27</f>
        <v/>
      </c>
    </row>
    <row r="14" spans="1:20" s="51" customFormat="1" ht="9.6" customHeight="1" x14ac:dyDescent="0.2">
      <c r="A14" s="53"/>
      <c r="B14" s="54"/>
      <c r="C14" s="54"/>
      <c r="D14" s="72"/>
      <c r="E14" s="47"/>
      <c r="F14" s="47"/>
      <c r="G14" s="58"/>
      <c r="H14" s="47"/>
      <c r="I14" s="73"/>
      <c r="J14" s="62" t="s">
        <v>11</v>
      </c>
      <c r="K14" s="63" t="s">
        <v>83</v>
      </c>
      <c r="L14" s="64" t="str">
        <f>UPPER(IF(OR(K14="a",K14="as"),J10,IF(OR(K14="b",K14="bs"),J18,)))</f>
        <v>KERRY</v>
      </c>
      <c r="M14" s="65"/>
      <c r="N14" s="47"/>
      <c r="O14" s="48"/>
      <c r="P14" s="47"/>
      <c r="Q14" s="49"/>
      <c r="R14" s="50"/>
      <c r="T14" s="57" t="str">
        <f>'[2]SetUp Officials'!P28</f>
        <v/>
      </c>
    </row>
    <row r="15" spans="1:20" s="51" customFormat="1" ht="9.6" customHeight="1" x14ac:dyDescent="0.2">
      <c r="A15" s="53">
        <v>3</v>
      </c>
      <c r="B15" s="42">
        <f>IF($D15="","",VLOOKUP($D15,'[2]Boys Do Main Draw Prep'!$A$7:$V$23,20))</f>
        <v>0</v>
      </c>
      <c r="C15" s="42">
        <f>IF($D15="","",VLOOKUP($D15,'[2]Boys Do Main Draw Prep'!$A$7:$V$23,21))</f>
        <v>0</v>
      </c>
      <c r="D15" s="43">
        <v>5</v>
      </c>
      <c r="E15" s="42" t="str">
        <f>UPPER(IF($D15="","",VLOOKUP($D15,'[2]Boys Do Main Draw Prep'!$A$7:$V$23,2)))</f>
        <v>READY</v>
      </c>
      <c r="F15" s="42" t="str">
        <f>IF($D15="","",VLOOKUP($D15,'[2]Boys Do Main Draw Prep'!$A$7:$V$23,3))</f>
        <v>NICHOLAS</v>
      </c>
      <c r="G15" s="66"/>
      <c r="H15" s="42">
        <f>IF($D15="","",VLOOKUP($D15,'[2]Boys Do Main Draw Prep'!$A$7:$V$23,4))</f>
        <v>0</v>
      </c>
      <c r="I15" s="46"/>
      <c r="J15" s="47"/>
      <c r="K15" s="68"/>
      <c r="L15" s="69" t="s">
        <v>92</v>
      </c>
      <c r="M15" s="68"/>
      <c r="N15" s="69"/>
      <c r="O15" s="48"/>
      <c r="P15" s="47"/>
      <c r="Q15" s="49"/>
      <c r="R15" s="50"/>
      <c r="T15" s="57" t="str">
        <f>'[2]SetUp Officials'!P29</f>
        <v/>
      </c>
    </row>
    <row r="16" spans="1:20" s="51" customFormat="1" ht="9.6" customHeight="1" thickBot="1" x14ac:dyDescent="0.25">
      <c r="A16" s="53"/>
      <c r="B16" s="54"/>
      <c r="C16" s="54"/>
      <c r="D16" s="54"/>
      <c r="E16" s="42" t="str">
        <f>UPPER(IF($D15="","",VLOOKUP($D15,'[2]Boys Do Main Draw Prep'!$A$7:$V$23,7)))</f>
        <v>CHUNG</v>
      </c>
      <c r="F16" s="42" t="str">
        <f>IF($D15="","",VLOOKUP($D15,'[2]Boys Do Main Draw Prep'!$A$7:$V$23,8))</f>
        <v>THOMAS</v>
      </c>
      <c r="G16" s="66"/>
      <c r="H16" s="42">
        <f>IF($D15="","",VLOOKUP($D15,'[2]Boys Do Main Draw Prep'!$A$7:$V$23,9))</f>
        <v>0</v>
      </c>
      <c r="I16" s="55"/>
      <c r="J16" s="56" t="str">
        <f>IF(I16="a",E15,IF(I16="b",E17,""))</f>
        <v/>
      </c>
      <c r="K16" s="68"/>
      <c r="L16" s="47"/>
      <c r="M16" s="68"/>
      <c r="N16" s="47"/>
      <c r="O16" s="48"/>
      <c r="P16" s="47"/>
      <c r="Q16" s="49"/>
      <c r="R16" s="50"/>
      <c r="T16" s="74" t="str">
        <f>'[2]SetUp Officials'!P30</f>
        <v>None</v>
      </c>
    </row>
    <row r="17" spans="1:18" s="51" customFormat="1" ht="9.6" customHeight="1" x14ac:dyDescent="0.2">
      <c r="A17" s="53"/>
      <c r="B17" s="54"/>
      <c r="C17" s="54"/>
      <c r="D17" s="72"/>
      <c r="E17" s="47"/>
      <c r="F17" s="47"/>
      <c r="G17" s="58"/>
      <c r="H17" s="47"/>
      <c r="I17" s="59"/>
      <c r="J17" s="60" t="str">
        <f>UPPER(IF(OR(I18="a",I18="as"),E15,IF(OR(I18="b",I18="bs"),E19,)))</f>
        <v>GONSALVES</v>
      </c>
      <c r="K17" s="75"/>
      <c r="L17" s="47"/>
      <c r="M17" s="68"/>
      <c r="N17" s="47"/>
      <c r="O17" s="48"/>
      <c r="P17" s="47"/>
      <c r="Q17" s="49"/>
      <c r="R17" s="50"/>
    </row>
    <row r="18" spans="1:18" s="51" customFormat="1" ht="9.6" customHeight="1" x14ac:dyDescent="0.2">
      <c r="A18" s="53"/>
      <c r="B18" s="54"/>
      <c r="C18" s="54"/>
      <c r="D18" s="72"/>
      <c r="E18" s="47"/>
      <c r="F18" s="47"/>
      <c r="G18" s="58"/>
      <c r="H18" s="62" t="s">
        <v>11</v>
      </c>
      <c r="I18" s="63" t="s">
        <v>38</v>
      </c>
      <c r="J18" s="64" t="str">
        <f>UPPER(IF(OR(I18="a",I18="as"),E16,IF(OR(I18="b",I18="bs"),E20,)))</f>
        <v>WEST</v>
      </c>
      <c r="K18" s="55"/>
      <c r="L18" s="47"/>
      <c r="M18" s="68"/>
      <c r="N18" s="47"/>
      <c r="O18" s="48"/>
      <c r="P18" s="47"/>
      <c r="Q18" s="49"/>
      <c r="R18" s="50"/>
    </row>
    <row r="19" spans="1:18" s="51" customFormat="1" ht="9.6" customHeight="1" x14ac:dyDescent="0.2">
      <c r="A19" s="53">
        <v>4</v>
      </c>
      <c r="B19" s="42">
        <f>IF($D19="","",VLOOKUP($D19,'[2]Boys Do Main Draw Prep'!$A$7:$V$23,20))</f>
        <v>0</v>
      </c>
      <c r="C19" s="42">
        <f>IF($D19="","",VLOOKUP($D19,'[2]Boys Do Main Draw Prep'!$A$7:$V$23,21))</f>
        <v>0</v>
      </c>
      <c r="D19" s="43">
        <v>7</v>
      </c>
      <c r="E19" s="42" t="str">
        <f>UPPER(IF($D19="","",VLOOKUP($D19,'[2]Boys Do Main Draw Prep'!$A$7:$V$23,2)))</f>
        <v>GONSALVES</v>
      </c>
      <c r="F19" s="42" t="str">
        <f>IF($D19="","",VLOOKUP($D19,'[2]Boys Do Main Draw Prep'!$A$7:$V$23,3))</f>
        <v>JOSH</v>
      </c>
      <c r="G19" s="66"/>
      <c r="H19" s="42">
        <f>IF($D19="","",VLOOKUP($D19,'[2]Boys Do Main Draw Prep'!$A$7:$V$23,4))</f>
        <v>0</v>
      </c>
      <c r="I19" s="67"/>
      <c r="J19" s="47"/>
      <c r="K19" s="48"/>
      <c r="L19" s="69"/>
      <c r="M19" s="75"/>
      <c r="N19" s="47"/>
      <c r="O19" s="48"/>
      <c r="P19" s="47"/>
      <c r="Q19" s="49"/>
      <c r="R19" s="50"/>
    </row>
    <row r="20" spans="1:18" s="51" customFormat="1" ht="9.6" customHeight="1" x14ac:dyDescent="0.2">
      <c r="A20" s="53"/>
      <c r="B20" s="54"/>
      <c r="C20" s="54"/>
      <c r="D20" s="54"/>
      <c r="E20" s="42" t="str">
        <f>UPPER(IF($D19="","",VLOOKUP($D19,'[2]Boys Do Main Draw Prep'!$A$7:$V$23,7)))</f>
        <v>WEST</v>
      </c>
      <c r="F20" s="42" t="str">
        <f>IF($D19="","",VLOOKUP($D19,'[2]Boys Do Main Draw Prep'!$A$7:$V$23,8))</f>
        <v>MICHAEL</v>
      </c>
      <c r="G20" s="66"/>
      <c r="H20" s="42">
        <f>IF($D19="","",VLOOKUP($D19,'[2]Boys Do Main Draw Prep'!$A$7:$V$23,9))</f>
        <v>0</v>
      </c>
      <c r="I20" s="55"/>
      <c r="J20" s="47"/>
      <c r="K20" s="48"/>
      <c r="L20" s="70"/>
      <c r="M20" s="76"/>
      <c r="N20" s="47"/>
      <c r="O20" s="48"/>
      <c r="P20" s="47"/>
      <c r="Q20" s="49"/>
      <c r="R20" s="50"/>
    </row>
    <row r="21" spans="1:18" s="51" customFormat="1" ht="9.6" customHeight="1" x14ac:dyDescent="0.2">
      <c r="A21" s="53"/>
      <c r="B21" s="54"/>
      <c r="C21" s="54"/>
      <c r="D21" s="54"/>
      <c r="E21" s="47"/>
      <c r="F21" s="47"/>
      <c r="G21" s="58"/>
      <c r="H21" s="47"/>
      <c r="I21" s="73"/>
      <c r="J21" s="47"/>
      <c r="K21" s="48"/>
      <c r="L21" s="47"/>
      <c r="M21" s="59"/>
      <c r="N21" s="60" t="str">
        <f>UPPER(IF(OR(M22="a",M22="as"),L13,IF(OR(M22="b",M22="bs"),L29,)))</f>
        <v>WONG</v>
      </c>
      <c r="O21" s="48"/>
      <c r="P21" s="47"/>
      <c r="Q21" s="49"/>
      <c r="R21" s="50"/>
    </row>
    <row r="22" spans="1:18" s="51" customFormat="1" ht="9.6" customHeight="1" x14ac:dyDescent="0.2">
      <c r="A22" s="53"/>
      <c r="B22" s="54"/>
      <c r="C22" s="54"/>
      <c r="D22" s="54"/>
      <c r="E22" s="47"/>
      <c r="F22" s="47"/>
      <c r="G22" s="58"/>
      <c r="H22" s="47"/>
      <c r="I22" s="73"/>
      <c r="J22" s="47"/>
      <c r="K22" s="48"/>
      <c r="L22" s="62" t="s">
        <v>11</v>
      </c>
      <c r="M22" s="63" t="s">
        <v>83</v>
      </c>
      <c r="N22" s="64" t="str">
        <f>UPPER(IF(OR(M22="a",M22="as"),L14,IF(OR(M22="b",M22="bs"),L30,)))</f>
        <v>KERRY</v>
      </c>
      <c r="O22" s="65"/>
      <c r="P22" s="47"/>
      <c r="Q22" s="49"/>
      <c r="R22" s="50"/>
    </row>
    <row r="23" spans="1:18" s="51" customFormat="1" ht="9.6" customHeight="1" x14ac:dyDescent="0.2">
      <c r="A23" s="41">
        <v>5</v>
      </c>
      <c r="B23" s="42">
        <f>IF($D23="","",VLOOKUP($D23,'[2]Boys Do Main Draw Prep'!$A$7:$V$23,20))</f>
        <v>0</v>
      </c>
      <c r="C23" s="42">
        <f>IF($D23="","",VLOOKUP($D23,'[2]Boys Do Main Draw Prep'!$A$7:$V$23,21))</f>
        <v>0</v>
      </c>
      <c r="D23" s="43">
        <v>6</v>
      </c>
      <c r="E23" s="44" t="str">
        <f>UPPER(IF($D23="","",VLOOKUP($D23,'[2]Boys Do Main Draw Prep'!$A$7:$V$23,2)))</f>
        <v>ALEXIS</v>
      </c>
      <c r="F23" s="44" t="str">
        <f>IF($D23="","",VLOOKUP($D23,'[2]Boys Do Main Draw Prep'!$A$7:$V$23,3))</f>
        <v>JAMAL</v>
      </c>
      <c r="G23" s="45"/>
      <c r="H23" s="44">
        <f>IF($D23="","",VLOOKUP($D23,'[2]Boys Do Main Draw Prep'!$A$7:$V$23,4))</f>
        <v>0</v>
      </c>
      <c r="I23" s="46"/>
      <c r="J23" s="47"/>
      <c r="K23" s="48"/>
      <c r="L23" s="47"/>
      <c r="M23" s="68"/>
      <c r="N23" s="47" t="s">
        <v>108</v>
      </c>
      <c r="O23" s="204"/>
      <c r="P23" s="206"/>
      <c r="Q23" s="49"/>
      <c r="R23" s="50"/>
    </row>
    <row r="24" spans="1:18" s="51" customFormat="1" ht="9.6" customHeight="1" x14ac:dyDescent="0.2">
      <c r="A24" s="53"/>
      <c r="B24" s="54"/>
      <c r="C24" s="54"/>
      <c r="D24" s="54"/>
      <c r="E24" s="44" t="str">
        <f>UPPER(IF($D23="","",VLOOKUP($D23,'[2]Boys Do Main Draw Prep'!$A$7:$V$23,7)))</f>
        <v>BYNG</v>
      </c>
      <c r="F24" s="44" t="str">
        <f>IF($D23="","",VLOOKUP($D23,'[2]Boys Do Main Draw Prep'!$A$7:$V$23,8))</f>
        <v>SEBASTIEN</v>
      </c>
      <c r="G24" s="45"/>
      <c r="H24" s="44">
        <f>IF($D23="","",VLOOKUP($D23,'[2]Boys Do Main Draw Prep'!$A$7:$V$23,9))</f>
        <v>0</v>
      </c>
      <c r="I24" s="55"/>
      <c r="J24" s="56" t="str">
        <f>IF(I24="a",E23,IF(I24="b",E25,""))</f>
        <v/>
      </c>
      <c r="K24" s="48"/>
      <c r="L24" s="47"/>
      <c r="M24" s="68"/>
      <c r="N24" s="47"/>
      <c r="O24" s="204"/>
      <c r="P24" s="206"/>
      <c r="Q24" s="49"/>
      <c r="R24" s="50"/>
    </row>
    <row r="25" spans="1:18" s="51" customFormat="1" ht="9.6" customHeight="1" x14ac:dyDescent="0.2">
      <c r="A25" s="53"/>
      <c r="B25" s="54"/>
      <c r="C25" s="54"/>
      <c r="D25" s="54"/>
      <c r="E25" s="47"/>
      <c r="F25" s="47"/>
      <c r="G25" s="58"/>
      <c r="H25" s="47"/>
      <c r="I25" s="59"/>
      <c r="J25" s="60" t="str">
        <f>UPPER(IF(OR(I26="a",I26="as"),E23,IF(OR(I26="b",I26="bs"),E27,)))</f>
        <v>ALEXIS</v>
      </c>
      <c r="K25" s="61"/>
      <c r="L25" s="47"/>
      <c r="M25" s="68"/>
      <c r="N25" s="47"/>
      <c r="O25" s="204"/>
      <c r="P25" s="206"/>
      <c r="Q25" s="49"/>
      <c r="R25" s="50"/>
    </row>
    <row r="26" spans="1:18" s="51" customFormat="1" ht="9.6" customHeight="1" x14ac:dyDescent="0.2">
      <c r="A26" s="53"/>
      <c r="B26" s="54"/>
      <c r="C26" s="54"/>
      <c r="D26" s="54"/>
      <c r="E26" s="47"/>
      <c r="F26" s="47"/>
      <c r="G26" s="58"/>
      <c r="H26" s="62" t="s">
        <v>11</v>
      </c>
      <c r="I26" s="63" t="s">
        <v>82</v>
      </c>
      <c r="J26" s="64" t="str">
        <f>UPPER(IF(OR(I26="a",I26="as"),E24,IF(OR(I26="b",I26="bs"),E28,)))</f>
        <v>BYNG</v>
      </c>
      <c r="K26" s="65"/>
      <c r="L26" s="47"/>
      <c r="M26" s="68"/>
      <c r="N26" s="47"/>
      <c r="O26" s="204"/>
      <c r="P26" s="206"/>
      <c r="Q26" s="49"/>
      <c r="R26" s="50"/>
    </row>
    <row r="27" spans="1:18" s="51" customFormat="1" ht="9.6" customHeight="1" x14ac:dyDescent="0.2">
      <c r="A27" s="53">
        <v>6</v>
      </c>
      <c r="B27" s="42">
        <f>IF($D27="","",VLOOKUP($D27,'[2]Boys Do Main Draw Prep'!$A$7:$V$23,20))</f>
        <v>0</v>
      </c>
      <c r="C27" s="42">
        <f>IF($D27="","",VLOOKUP($D27,'[2]Boys Do Main Draw Prep'!$A$7:$V$23,21))</f>
        <v>0</v>
      </c>
      <c r="D27" s="43">
        <v>4</v>
      </c>
      <c r="E27" s="42" t="str">
        <f>UPPER(IF($D27="","",VLOOKUP($D27,'[2]Boys Do Main Draw Prep'!$A$7:$V$23,2)))</f>
        <v>TRESTRAIL</v>
      </c>
      <c r="F27" s="42" t="str">
        <f>IF($D27="","",VLOOKUP($D27,'[2]Boys Do Main Draw Prep'!$A$7:$V$23,3))</f>
        <v>ETHAN-JUDE</v>
      </c>
      <c r="G27" s="66"/>
      <c r="H27" s="42">
        <f>IF($D27="","",VLOOKUP($D27,'[2]Boys Do Main Draw Prep'!$A$7:$V$23,4))</f>
        <v>0</v>
      </c>
      <c r="I27" s="67"/>
      <c r="J27" s="47" t="s">
        <v>170</v>
      </c>
      <c r="K27" s="68"/>
      <c r="L27" s="69"/>
      <c r="M27" s="75"/>
      <c r="N27" s="47"/>
      <c r="O27" s="204"/>
      <c r="P27" s="206"/>
      <c r="Q27" s="49"/>
      <c r="R27" s="50"/>
    </row>
    <row r="28" spans="1:18" s="51" customFormat="1" ht="9.6" customHeight="1" x14ac:dyDescent="0.2">
      <c r="A28" s="53"/>
      <c r="B28" s="54"/>
      <c r="C28" s="54"/>
      <c r="D28" s="54"/>
      <c r="E28" s="42" t="str">
        <f>UPPER(IF($D27="","",VLOOKUP($D27,'[2]Boys Do Main Draw Prep'!$A$7:$V$23,7)))</f>
        <v>PASEA</v>
      </c>
      <c r="F28" s="42" t="str">
        <f>IF($D27="","",VLOOKUP($D27,'[2]Boys Do Main Draw Prep'!$A$7:$V$23,8))</f>
        <v>TIM</v>
      </c>
      <c r="G28" s="66"/>
      <c r="H28" s="42">
        <f>IF($D27="","",VLOOKUP($D27,'[2]Boys Do Main Draw Prep'!$A$7:$V$23,9))</f>
        <v>0</v>
      </c>
      <c r="I28" s="55"/>
      <c r="J28" s="47"/>
      <c r="K28" s="68"/>
      <c r="L28" s="70"/>
      <c r="M28" s="76"/>
      <c r="N28" s="47"/>
      <c r="O28" s="204"/>
      <c r="P28" s="206"/>
      <c r="Q28" s="49"/>
      <c r="R28" s="50"/>
    </row>
    <row r="29" spans="1:18" s="51" customFormat="1" ht="9.6" customHeight="1" x14ac:dyDescent="0.2">
      <c r="A29" s="53"/>
      <c r="B29" s="54"/>
      <c r="C29" s="54"/>
      <c r="D29" s="72"/>
      <c r="E29" s="47"/>
      <c r="F29" s="47"/>
      <c r="G29" s="58"/>
      <c r="H29" s="47"/>
      <c r="I29" s="73"/>
      <c r="J29" s="47"/>
      <c r="K29" s="59"/>
      <c r="L29" s="60" t="str">
        <f>UPPER(IF(OR(K30="a",K30="as"),J25,IF(OR(K30="b",K30="bs"),J33,)))</f>
        <v>SYLVESTER</v>
      </c>
      <c r="M29" s="68"/>
      <c r="N29" s="47"/>
      <c r="O29" s="204"/>
      <c r="P29" s="206"/>
      <c r="Q29" s="49"/>
      <c r="R29" s="50"/>
    </row>
    <row r="30" spans="1:18" s="51" customFormat="1" ht="9.6" customHeight="1" x14ac:dyDescent="0.2">
      <c r="A30" s="53"/>
      <c r="B30" s="54"/>
      <c r="C30" s="54"/>
      <c r="D30" s="72"/>
      <c r="E30" s="47"/>
      <c r="F30" s="47"/>
      <c r="G30" s="58"/>
      <c r="H30" s="47"/>
      <c r="I30" s="73"/>
      <c r="J30" s="62" t="s">
        <v>11</v>
      </c>
      <c r="K30" s="63" t="s">
        <v>84</v>
      </c>
      <c r="L30" s="64" t="str">
        <f>UPPER(IF(OR(K30="a",K30="as"),J26,IF(OR(K30="b",K30="bs"),J34,)))</f>
        <v>DEVAUX</v>
      </c>
      <c r="M30" s="55"/>
      <c r="N30" s="47"/>
      <c r="O30" s="204"/>
      <c r="P30" s="206"/>
      <c r="Q30" s="49"/>
      <c r="R30" s="50"/>
    </row>
    <row r="31" spans="1:18" s="51" customFormat="1" ht="9.6" customHeight="1" x14ac:dyDescent="0.2">
      <c r="A31" s="53">
        <v>7</v>
      </c>
      <c r="B31" s="42">
        <f>IF($D31="","",VLOOKUP($D31,'[2]Boys Do Main Draw Prep'!$A$7:$V$23,20))</f>
        <v>0</v>
      </c>
      <c r="C31" s="42">
        <f>IF($D31="","",VLOOKUP($D31,'[2]Boys Do Main Draw Prep'!$A$7:$V$23,21))</f>
        <v>0</v>
      </c>
      <c r="D31" s="43">
        <v>8</v>
      </c>
      <c r="E31" s="42" t="str">
        <f>UPPER(IF($D31="","",VLOOKUP($D31,'[2]Boys Do Main Draw Prep'!$A$7:$V$23,2)))</f>
        <v>D'ARCY</v>
      </c>
      <c r="F31" s="42" t="str">
        <f>IF($D31="","",VLOOKUP($D31,'[2]Boys Do Main Draw Prep'!$A$7:$V$23,3))</f>
        <v>DOMINIC</v>
      </c>
      <c r="G31" s="66"/>
      <c r="H31" s="42">
        <f>IF($D31="","",VLOOKUP($D31,'[2]Boys Do Main Draw Prep'!$A$7:$V$23,4))</f>
        <v>0</v>
      </c>
      <c r="I31" s="46"/>
      <c r="J31" s="47"/>
      <c r="K31" s="68"/>
      <c r="L31" s="47" t="s">
        <v>93</v>
      </c>
      <c r="M31" s="48"/>
      <c r="N31" s="69"/>
      <c r="O31" s="204"/>
      <c r="P31" s="206"/>
      <c r="Q31" s="49"/>
      <c r="R31" s="50"/>
    </row>
    <row r="32" spans="1:18" s="51" customFormat="1" ht="9.6" customHeight="1" x14ac:dyDescent="0.2">
      <c r="A32" s="53"/>
      <c r="B32" s="54"/>
      <c r="C32" s="54"/>
      <c r="D32" s="54"/>
      <c r="E32" s="42" t="str">
        <f>UPPER(IF($D31="","",VLOOKUP($D31,'[2]Boys Do Main Draw Prep'!$A$7:$V$23,7)))</f>
        <v>CHAN PAK</v>
      </c>
      <c r="F32" s="42" t="str">
        <f>IF($D31="","",VLOOKUP($D31,'[2]Boys Do Main Draw Prep'!$A$7:$V$23,8))</f>
        <v>LORCAN</v>
      </c>
      <c r="G32" s="66"/>
      <c r="H32" s="42">
        <f>IF($D31="","",VLOOKUP($D31,'[2]Boys Do Main Draw Prep'!$A$7:$V$23,9))</f>
        <v>0</v>
      </c>
      <c r="I32" s="55"/>
      <c r="J32" s="56" t="str">
        <f>IF(I32="a",E31,IF(I32="b",E33,""))</f>
        <v/>
      </c>
      <c r="K32" s="68"/>
      <c r="L32" s="47"/>
      <c r="M32" s="48"/>
      <c r="N32" s="47"/>
      <c r="O32" s="204"/>
      <c r="P32" s="206"/>
      <c r="Q32" s="49"/>
      <c r="R32" s="50"/>
    </row>
    <row r="33" spans="1:18" s="51" customFormat="1" ht="9.6" customHeight="1" x14ac:dyDescent="0.2">
      <c r="A33" s="53"/>
      <c r="B33" s="54"/>
      <c r="C33" s="54"/>
      <c r="D33" s="72"/>
      <c r="E33" s="47"/>
      <c r="F33" s="47"/>
      <c r="G33" s="58"/>
      <c r="H33" s="47"/>
      <c r="I33" s="59"/>
      <c r="J33" s="60" t="str">
        <f>UPPER(IF(OR(I34="a",I34="as"),E31,IF(OR(I34="b",I34="bs"),E35,)))</f>
        <v>SYLVESTER</v>
      </c>
      <c r="K33" s="75"/>
      <c r="L33" s="47"/>
      <c r="M33" s="48"/>
      <c r="N33" s="47"/>
      <c r="O33" s="204"/>
      <c r="P33" s="206"/>
      <c r="Q33" s="49"/>
      <c r="R33" s="50"/>
    </row>
    <row r="34" spans="1:18" s="51" customFormat="1" ht="9.6" customHeight="1" x14ac:dyDescent="0.2">
      <c r="A34" s="53"/>
      <c r="B34" s="54"/>
      <c r="C34" s="54"/>
      <c r="D34" s="72"/>
      <c r="E34" s="47"/>
      <c r="F34" s="47"/>
      <c r="G34" s="58"/>
      <c r="H34" s="62" t="s">
        <v>11</v>
      </c>
      <c r="I34" s="63" t="s">
        <v>14</v>
      </c>
      <c r="J34" s="64" t="str">
        <f>UPPER(IF(OR(I34="a",I34="as"),E32,IF(OR(I34="b",I34="bs"),E36,)))</f>
        <v>DEVAUX</v>
      </c>
      <c r="K34" s="55"/>
      <c r="L34" s="47"/>
      <c r="M34" s="48"/>
      <c r="N34" s="47"/>
      <c r="O34" s="204"/>
      <c r="P34" s="206"/>
      <c r="Q34" s="49"/>
      <c r="R34" s="50"/>
    </row>
    <row r="35" spans="1:18" s="51" customFormat="1" ht="9.6" customHeight="1" x14ac:dyDescent="0.2">
      <c r="A35" s="53">
        <v>8</v>
      </c>
      <c r="B35" s="42">
        <f>IF($D35="","",VLOOKUP($D35,'[2]Boys Do Main Draw Prep'!$A$7:$V$23,20))</f>
        <v>0</v>
      </c>
      <c r="C35" s="42">
        <f>IF($D35="","",VLOOKUP($D35,'[2]Boys Do Main Draw Prep'!$A$7:$V$23,21))</f>
        <v>0</v>
      </c>
      <c r="D35" s="43">
        <v>1</v>
      </c>
      <c r="E35" s="42" t="str">
        <f>UPPER(IF($D35="","",VLOOKUP($D35,'[2]Boys Do Main Draw Prep'!$A$7:$V$23,2)))</f>
        <v>SYLVESTER</v>
      </c>
      <c r="F35" s="42" t="str">
        <f>IF($D35="","",VLOOKUP($D35,'[2]Boys Do Main Draw Prep'!$A$7:$V$23,3))</f>
        <v>SEBESTIAN</v>
      </c>
      <c r="G35" s="66"/>
      <c r="H35" s="42">
        <f>IF($D35="","",VLOOKUP($D35,'[2]Boys Do Main Draw Prep'!$A$7:$V$23,4))</f>
        <v>0</v>
      </c>
      <c r="I35" s="67"/>
      <c r="J35" s="47"/>
      <c r="K35" s="48"/>
      <c r="L35" s="69"/>
      <c r="M35" s="61"/>
      <c r="N35" s="47"/>
      <c r="O35" s="204"/>
      <c r="P35" s="206"/>
      <c r="Q35" s="49"/>
      <c r="R35" s="50"/>
    </row>
    <row r="36" spans="1:18" s="51" customFormat="1" ht="9.6" customHeight="1" x14ac:dyDescent="0.2">
      <c r="A36" s="53"/>
      <c r="B36" s="54"/>
      <c r="C36" s="54"/>
      <c r="D36" s="54"/>
      <c r="E36" s="42" t="str">
        <f>UPPER(IF($D35="","",VLOOKUP($D35,'[2]Boys Do Main Draw Prep'!$A$7:$V$23,7)))</f>
        <v>DEVAUX</v>
      </c>
      <c r="F36" s="42" t="str">
        <f>IF($D35="","",VLOOKUP($D35,'[2]Boys Do Main Draw Prep'!$A$7:$V$23,8))</f>
        <v>CHARLES</v>
      </c>
      <c r="G36" s="66"/>
      <c r="H36" s="42">
        <f>IF($D35="","",VLOOKUP($D35,'[2]Boys Do Main Draw Prep'!$A$7:$V$23,9))</f>
        <v>0</v>
      </c>
      <c r="I36" s="55"/>
      <c r="J36" s="47"/>
      <c r="K36" s="48"/>
      <c r="L36" s="70"/>
      <c r="M36" s="71"/>
      <c r="N36" s="47"/>
      <c r="O36" s="204"/>
      <c r="P36" s="206"/>
      <c r="Q36" s="49"/>
      <c r="R36" s="50"/>
    </row>
    <row r="37" spans="1:18" s="51" customFormat="1" ht="9.6" customHeight="1" x14ac:dyDescent="0.2">
      <c r="A37" s="53"/>
      <c r="B37" s="54"/>
      <c r="C37" s="54"/>
      <c r="D37" s="72"/>
      <c r="E37" s="47"/>
      <c r="F37" s="47"/>
      <c r="G37" s="58"/>
      <c r="H37" s="47"/>
      <c r="I37" s="73"/>
      <c r="J37" s="47"/>
      <c r="K37" s="48"/>
      <c r="L37" s="47"/>
      <c r="M37" s="48"/>
      <c r="N37" s="48"/>
      <c r="O37" s="209"/>
      <c r="P37" s="210" t="e">
        <f>UPPER(IF(OR(#REF!="a",#REF!="as"),N21,IF(OR(#REF!="b",#REF!="bs"),#REF!,)))</f>
        <v>#REF!</v>
      </c>
      <c r="Q37" s="77"/>
      <c r="R37" s="50"/>
    </row>
    <row r="38" spans="1:18" s="93" customFormat="1" ht="6" customHeight="1" x14ac:dyDescent="0.2">
      <c r="A38" s="81"/>
      <c r="B38" s="82"/>
      <c r="C38" s="82"/>
      <c r="D38" s="83"/>
      <c r="E38" s="84"/>
      <c r="F38" s="84"/>
      <c r="G38" s="89"/>
      <c r="H38" s="84"/>
      <c r="I38" s="86"/>
      <c r="J38" s="87"/>
      <c r="K38" s="88"/>
      <c r="L38" s="90"/>
      <c r="M38" s="91"/>
      <c r="N38" s="90"/>
      <c r="O38" s="91"/>
      <c r="P38" s="90"/>
      <c r="Q38" s="91"/>
      <c r="R38" s="92"/>
    </row>
    <row r="39" spans="1:18" s="105" customFormat="1" ht="10.5" customHeight="1" x14ac:dyDescent="0.2">
      <c r="A39" s="94" t="s">
        <v>15</v>
      </c>
      <c r="B39" s="95"/>
      <c r="C39" s="96"/>
      <c r="D39" s="97" t="s">
        <v>16</v>
      </c>
      <c r="E39" s="98" t="s">
        <v>17</v>
      </c>
      <c r="F39" s="98"/>
      <c r="G39" s="98"/>
      <c r="H39" s="99"/>
      <c r="I39" s="98" t="s">
        <v>16</v>
      </c>
      <c r="J39" s="98" t="s">
        <v>18</v>
      </c>
      <c r="K39" s="100"/>
      <c r="L39" s="98" t="s">
        <v>19</v>
      </c>
      <c r="M39" s="101"/>
      <c r="N39" s="102" t="s">
        <v>20</v>
      </c>
      <c r="O39" s="102"/>
      <c r="P39" s="103"/>
      <c r="Q39" s="104"/>
    </row>
    <row r="40" spans="1:18" s="105" customFormat="1" ht="9" customHeight="1" x14ac:dyDescent="0.2">
      <c r="A40" s="106" t="s">
        <v>21</v>
      </c>
      <c r="B40" s="107"/>
      <c r="C40" s="108"/>
      <c r="D40" s="109">
        <v>1</v>
      </c>
      <c r="E40" s="110"/>
      <c r="F40" s="111"/>
      <c r="G40" s="111"/>
      <c r="H40" s="112"/>
      <c r="I40" s="113" t="s">
        <v>22</v>
      </c>
      <c r="J40" s="107"/>
      <c r="K40" s="114"/>
      <c r="L40" s="107"/>
      <c r="M40" s="115"/>
      <c r="N40" s="116" t="s">
        <v>23</v>
      </c>
      <c r="O40" s="117"/>
      <c r="P40" s="117"/>
      <c r="Q40" s="118"/>
    </row>
    <row r="41" spans="1:18" s="105" customFormat="1" ht="9" customHeight="1" x14ac:dyDescent="0.2">
      <c r="A41" s="106" t="s">
        <v>24</v>
      </c>
      <c r="B41" s="107"/>
      <c r="C41" s="108"/>
      <c r="D41" s="109"/>
      <c r="E41" s="110"/>
      <c r="F41" s="111"/>
      <c r="G41" s="111"/>
      <c r="H41" s="112"/>
      <c r="I41" s="113"/>
      <c r="J41" s="107"/>
      <c r="K41" s="114"/>
      <c r="L41" s="107"/>
      <c r="M41" s="115"/>
      <c r="N41" s="119"/>
      <c r="O41" s="120"/>
      <c r="P41" s="119"/>
      <c r="Q41" s="121"/>
    </row>
    <row r="42" spans="1:18" s="105" customFormat="1" ht="9" customHeight="1" x14ac:dyDescent="0.2">
      <c r="A42" s="122" t="s">
        <v>25</v>
      </c>
      <c r="B42" s="119"/>
      <c r="C42" s="123"/>
      <c r="D42" s="109">
        <v>2</v>
      </c>
      <c r="E42" s="110"/>
      <c r="F42" s="111"/>
      <c r="G42" s="111"/>
      <c r="H42" s="112"/>
      <c r="I42" s="113" t="s">
        <v>26</v>
      </c>
      <c r="J42" s="107"/>
      <c r="K42" s="114"/>
      <c r="L42" s="107"/>
      <c r="M42" s="115"/>
      <c r="N42" s="116" t="s">
        <v>27</v>
      </c>
      <c r="O42" s="117"/>
      <c r="P42" s="117"/>
      <c r="Q42" s="118"/>
    </row>
    <row r="43" spans="1:18" s="105" customFormat="1" ht="9" customHeight="1" x14ac:dyDescent="0.2">
      <c r="A43" s="124"/>
      <c r="B43" s="125"/>
      <c r="C43" s="126"/>
      <c r="D43" s="109"/>
      <c r="E43" s="110"/>
      <c r="F43" s="111"/>
      <c r="G43" s="111"/>
      <c r="H43" s="112"/>
      <c r="I43" s="113"/>
      <c r="J43" s="107"/>
      <c r="K43" s="114"/>
      <c r="L43" s="107"/>
      <c r="M43" s="115"/>
      <c r="N43" s="107"/>
      <c r="O43" s="114"/>
      <c r="P43" s="107"/>
      <c r="Q43" s="115"/>
    </row>
    <row r="44" spans="1:18" s="105" customFormat="1" ht="9" customHeight="1" x14ac:dyDescent="0.2">
      <c r="A44" s="127" t="s">
        <v>28</v>
      </c>
      <c r="B44" s="128"/>
      <c r="C44" s="129"/>
      <c r="D44" s="109">
        <v>3</v>
      </c>
      <c r="E44" s="110">
        <f>IF(D44&gt;$Q$47,,UPPER(VLOOKUP(D44,'[2]Boys Do Main Draw Prep'!$A$7:$R$23,2)))</f>
        <v>0</v>
      </c>
      <c r="F44" s="111"/>
      <c r="G44" s="111"/>
      <c r="H44" s="112"/>
      <c r="I44" s="113" t="s">
        <v>29</v>
      </c>
      <c r="J44" s="107"/>
      <c r="K44" s="114"/>
      <c r="L44" s="107"/>
      <c r="M44" s="115"/>
      <c r="N44" s="119"/>
      <c r="O44" s="120"/>
      <c r="P44" s="119"/>
      <c r="Q44" s="121"/>
    </row>
    <row r="45" spans="1:18" s="105" customFormat="1" ht="9" customHeight="1" x14ac:dyDescent="0.2">
      <c r="A45" s="106" t="s">
        <v>21</v>
      </c>
      <c r="B45" s="107"/>
      <c r="C45" s="108"/>
      <c r="D45" s="109"/>
      <c r="E45" s="110">
        <f>IF(D44&gt;$Q$47,,UPPER(VLOOKUP(D44,'[2]Boys Do Main Draw Prep'!$A$7:$R$23,7)))</f>
        <v>0</v>
      </c>
      <c r="F45" s="111"/>
      <c r="G45" s="111"/>
      <c r="H45" s="112"/>
      <c r="I45" s="113"/>
      <c r="J45" s="107"/>
      <c r="K45" s="114"/>
      <c r="L45" s="107"/>
      <c r="M45" s="115"/>
      <c r="N45" s="116" t="s">
        <v>30</v>
      </c>
      <c r="O45" s="117"/>
      <c r="P45" s="117"/>
      <c r="Q45" s="118"/>
    </row>
    <row r="46" spans="1:18" s="105" customFormat="1" ht="9" customHeight="1" x14ac:dyDescent="0.2">
      <c r="A46" s="106" t="s">
        <v>31</v>
      </c>
      <c r="B46" s="107"/>
      <c r="C46" s="130"/>
      <c r="D46" s="109">
        <v>4</v>
      </c>
      <c r="E46" s="110">
        <f>IF(D46&gt;$Q$47,,UPPER(VLOOKUP(D46,'[2]Boys Do Main Draw Prep'!$A$7:$R$23,2)))</f>
        <v>0</v>
      </c>
      <c r="F46" s="111"/>
      <c r="G46" s="111"/>
      <c r="H46" s="112"/>
      <c r="I46" s="113" t="s">
        <v>32</v>
      </c>
      <c r="J46" s="107"/>
      <c r="K46" s="114"/>
      <c r="L46" s="107"/>
      <c r="M46" s="115"/>
      <c r="N46" s="107"/>
      <c r="O46" s="114"/>
      <c r="P46" s="107"/>
      <c r="Q46" s="115"/>
    </row>
    <row r="47" spans="1:18" s="105" customFormat="1" ht="9" customHeight="1" x14ac:dyDescent="0.2">
      <c r="A47" s="122" t="s">
        <v>33</v>
      </c>
      <c r="B47" s="119"/>
      <c r="C47" s="131"/>
      <c r="D47" s="132"/>
      <c r="E47" s="133">
        <f>IF(D46&gt;$Q$47,,UPPER(VLOOKUP(D46,'[2]Boys Do Main Draw Prep'!$A$7:$R$23,7)))</f>
        <v>0</v>
      </c>
      <c r="F47" s="134"/>
      <c r="G47" s="134"/>
      <c r="H47" s="135"/>
      <c r="I47" s="136"/>
      <c r="J47" s="119"/>
      <c r="K47" s="120"/>
      <c r="L47" s="119"/>
      <c r="M47" s="121"/>
      <c r="N47" s="119" t="str">
        <f>Q4</f>
        <v>Lamech Kevin Clarke</v>
      </c>
      <c r="O47" s="120"/>
      <c r="P47" s="119"/>
      <c r="Q47" s="137">
        <f>MIN(4,'[2]Boys Do Main Draw Prep'!$V$5)</f>
        <v>2</v>
      </c>
    </row>
    <row r="48" spans="1:18" ht="15.75" customHeight="1" x14ac:dyDescent="0.2"/>
    <row r="49" ht="9" customHeight="1" x14ac:dyDescent="0.2"/>
  </sheetData>
  <mergeCells count="1">
    <mergeCell ref="G2:L2"/>
  </mergeCells>
  <conditionalFormatting sqref="B7 B11 B15 B19 B23 B27 B31 B35">
    <cfRule type="cellIs" dxfId="156" priority="13" stopIfTrue="1" operator="equal">
      <formula>"DA"</formula>
    </cfRule>
  </conditionalFormatting>
  <conditionalFormatting sqref="H10 H34 H26 H18 J30 L22 J14">
    <cfRule type="expression" dxfId="155" priority="10" stopIfTrue="1">
      <formula>AND($N$1="CU",H10="Umpire")</formula>
    </cfRule>
    <cfRule type="expression" dxfId="154" priority="11" stopIfTrue="1">
      <formula>AND($N$1="CU",H10&lt;&gt;"Umpire",I10&lt;&gt;"")</formula>
    </cfRule>
    <cfRule type="expression" dxfId="153" priority="12" stopIfTrue="1">
      <formula>AND($N$1="CU",H10&lt;&gt;"Umpire")</formula>
    </cfRule>
  </conditionalFormatting>
  <conditionalFormatting sqref="L13 L29 N21 J9 J17 J25 J33">
    <cfRule type="expression" dxfId="152" priority="8" stopIfTrue="1">
      <formula>I10="as"</formula>
    </cfRule>
    <cfRule type="expression" dxfId="151" priority="9" stopIfTrue="1">
      <formula>I10="bs"</formula>
    </cfRule>
  </conditionalFormatting>
  <conditionalFormatting sqref="L14 L30 N22 J10 J18 J26 J34">
    <cfRule type="expression" dxfId="150" priority="6" stopIfTrue="1">
      <formula>I10="as"</formula>
    </cfRule>
    <cfRule type="expression" dxfId="149" priority="7" stopIfTrue="1">
      <formula>I10="bs"</formula>
    </cfRule>
  </conditionalFormatting>
  <conditionalFormatting sqref="I10 I18 I26 I34 K30 K14 M22">
    <cfRule type="expression" dxfId="148" priority="5" stopIfTrue="1">
      <formula>$N$1="CU"</formula>
    </cfRule>
  </conditionalFormatting>
  <conditionalFormatting sqref="E7 E11 E15 E19 E23 E27 E31 E35">
    <cfRule type="cellIs" dxfId="147" priority="4" stopIfTrue="1" operator="equal">
      <formula>"Bye"</formula>
    </cfRule>
  </conditionalFormatting>
  <conditionalFormatting sqref="D23 D31 D15 D19">
    <cfRule type="cellIs" dxfId="146" priority="3" stopIfTrue="1" operator="lessThan">
      <formula>5</formula>
    </cfRule>
  </conditionalFormatting>
  <conditionalFormatting sqref="P37">
    <cfRule type="expression" dxfId="145" priority="1" stopIfTrue="1">
      <formula>#REF!="as"</formula>
    </cfRule>
    <cfRule type="expression" dxfId="144" priority="2" stopIfTrue="1">
      <formula>#REF!="bs"</formula>
    </cfRule>
  </conditionalFormatting>
  <dataValidations count="1">
    <dataValidation type="list" allowBlank="1" showInputMessage="1" sqref="H10 J14 L22 J30 H34 H26 H18">
      <formula1>$T$7:$T$16</formula1>
    </dataValidation>
  </dataValidations>
  <printOptions horizontalCentered="1"/>
  <pageMargins left="0.35433070866141736" right="0.35433070866141736" top="0.39370078740157483" bottom="0.39370078740157483" header="0" footer="0"/>
  <pageSetup paperSize="9" orientation="landscape"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Jun_Show_CU">
                <anchor moveWithCells="1" sizeWithCells="1">
                  <from>
                    <xdr:col>11</xdr:col>
                    <xdr:colOff>495300</xdr:colOff>
                    <xdr:row>0</xdr:row>
                    <xdr:rowOff>9525</xdr:rowOff>
                  </from>
                  <to>
                    <xdr:col>13</xdr:col>
                    <xdr:colOff>342900</xdr:colOff>
                    <xdr:row>0</xdr:row>
                    <xdr:rowOff>171450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tabColor rgb="FFFFC000"/>
    <pageSetUpPr fitToPage="1"/>
  </sheetPr>
  <dimension ref="A1:T49"/>
  <sheetViews>
    <sheetView showGridLines="0" showZeros="0" workbookViewId="0">
      <selection activeCell="W52" sqref="W52"/>
    </sheetView>
  </sheetViews>
  <sheetFormatPr defaultRowHeight="12.75" x14ac:dyDescent="0.2"/>
  <cols>
    <col min="1" max="2" width="3.28515625" style="397" customWidth="1"/>
    <col min="3" max="3" width="4.7109375" style="397" customWidth="1"/>
    <col min="4" max="4" width="4.28515625" style="397" customWidth="1"/>
    <col min="5" max="5" width="12.7109375" style="397" customWidth="1"/>
    <col min="6" max="6" width="2.7109375" style="397" customWidth="1"/>
    <col min="7" max="7" width="7.7109375" style="397" customWidth="1"/>
    <col min="8" max="8" width="5.85546875" style="397" customWidth="1"/>
    <col min="9" max="9" width="1.7109375" style="398" customWidth="1"/>
    <col min="10" max="10" width="10.7109375" style="397" customWidth="1"/>
    <col min="11" max="11" width="1.7109375" style="398" customWidth="1"/>
    <col min="12" max="12" width="10.7109375" style="397" customWidth="1"/>
    <col min="13" max="13" width="1.7109375" style="272" customWidth="1"/>
    <col min="14" max="14" width="10.7109375" style="397" customWidth="1"/>
    <col min="15" max="15" width="1.7109375" style="398" customWidth="1"/>
    <col min="16" max="16" width="10.7109375" style="397" customWidth="1"/>
    <col min="17" max="17" width="1.7109375" style="272" customWidth="1"/>
    <col min="18" max="18" width="9.140625" style="397"/>
    <col min="19" max="19" width="8.7109375" style="397" customWidth="1"/>
    <col min="20" max="20" width="8.85546875" style="397" hidden="1" customWidth="1"/>
    <col min="21" max="21" width="5.7109375" style="397" customWidth="1"/>
    <col min="22" max="256" width="9.140625" style="397"/>
    <col min="257" max="258" width="3.28515625" style="397" customWidth="1"/>
    <col min="259" max="259" width="4.7109375" style="397" customWidth="1"/>
    <col min="260" max="260" width="4.28515625" style="397" customWidth="1"/>
    <col min="261" max="261" width="12.7109375" style="397" customWidth="1"/>
    <col min="262" max="262" width="2.7109375" style="397" customWidth="1"/>
    <col min="263" max="263" width="7.7109375" style="397" customWidth="1"/>
    <col min="264" max="264" width="5.85546875" style="397" customWidth="1"/>
    <col min="265" max="265" width="1.7109375" style="397" customWidth="1"/>
    <col min="266" max="266" width="10.7109375" style="397" customWidth="1"/>
    <col min="267" max="267" width="1.7109375" style="397" customWidth="1"/>
    <col min="268" max="268" width="10.7109375" style="397" customWidth="1"/>
    <col min="269" max="269" width="1.7109375" style="397" customWidth="1"/>
    <col min="270" max="270" width="10.7109375" style="397" customWidth="1"/>
    <col min="271" max="271" width="1.7109375" style="397" customWidth="1"/>
    <col min="272" max="272" width="10.7109375" style="397" customWidth="1"/>
    <col min="273" max="273" width="1.7109375" style="397" customWidth="1"/>
    <col min="274" max="274" width="9.140625" style="397"/>
    <col min="275" max="275" width="8.7109375" style="397" customWidth="1"/>
    <col min="276" max="276" width="0" style="397" hidden="1" customWidth="1"/>
    <col min="277" max="277" width="5.7109375" style="397" customWidth="1"/>
    <col min="278" max="512" width="9.140625" style="397"/>
    <col min="513" max="514" width="3.28515625" style="397" customWidth="1"/>
    <col min="515" max="515" width="4.7109375" style="397" customWidth="1"/>
    <col min="516" max="516" width="4.28515625" style="397" customWidth="1"/>
    <col min="517" max="517" width="12.7109375" style="397" customWidth="1"/>
    <col min="518" max="518" width="2.7109375" style="397" customWidth="1"/>
    <col min="519" max="519" width="7.7109375" style="397" customWidth="1"/>
    <col min="520" max="520" width="5.85546875" style="397" customWidth="1"/>
    <col min="521" max="521" width="1.7109375" style="397" customWidth="1"/>
    <col min="522" max="522" width="10.7109375" style="397" customWidth="1"/>
    <col min="523" max="523" width="1.7109375" style="397" customWidth="1"/>
    <col min="524" max="524" width="10.7109375" style="397" customWidth="1"/>
    <col min="525" max="525" width="1.7109375" style="397" customWidth="1"/>
    <col min="526" max="526" width="10.7109375" style="397" customWidth="1"/>
    <col min="527" max="527" width="1.7109375" style="397" customWidth="1"/>
    <col min="528" max="528" width="10.7109375" style="397" customWidth="1"/>
    <col min="529" max="529" width="1.7109375" style="397" customWidth="1"/>
    <col min="530" max="530" width="9.140625" style="397"/>
    <col min="531" max="531" width="8.7109375" style="397" customWidth="1"/>
    <col min="532" max="532" width="0" style="397" hidden="1" customWidth="1"/>
    <col min="533" max="533" width="5.7109375" style="397" customWidth="1"/>
    <col min="534" max="768" width="9.140625" style="397"/>
    <col min="769" max="770" width="3.28515625" style="397" customWidth="1"/>
    <col min="771" max="771" width="4.7109375" style="397" customWidth="1"/>
    <col min="772" max="772" width="4.28515625" style="397" customWidth="1"/>
    <col min="773" max="773" width="12.7109375" style="397" customWidth="1"/>
    <col min="774" max="774" width="2.7109375" style="397" customWidth="1"/>
    <col min="775" max="775" width="7.7109375" style="397" customWidth="1"/>
    <col min="776" max="776" width="5.85546875" style="397" customWidth="1"/>
    <col min="777" max="777" width="1.7109375" style="397" customWidth="1"/>
    <col min="778" max="778" width="10.7109375" style="397" customWidth="1"/>
    <col min="779" max="779" width="1.7109375" style="397" customWidth="1"/>
    <col min="780" max="780" width="10.7109375" style="397" customWidth="1"/>
    <col min="781" max="781" width="1.7109375" style="397" customWidth="1"/>
    <col min="782" max="782" width="10.7109375" style="397" customWidth="1"/>
    <col min="783" max="783" width="1.7109375" style="397" customWidth="1"/>
    <col min="784" max="784" width="10.7109375" style="397" customWidth="1"/>
    <col min="785" max="785" width="1.7109375" style="397" customWidth="1"/>
    <col min="786" max="786" width="9.140625" style="397"/>
    <col min="787" max="787" width="8.7109375" style="397" customWidth="1"/>
    <col min="788" max="788" width="0" style="397" hidden="1" customWidth="1"/>
    <col min="789" max="789" width="5.7109375" style="397" customWidth="1"/>
    <col min="790" max="1024" width="9.140625" style="397"/>
    <col min="1025" max="1026" width="3.28515625" style="397" customWidth="1"/>
    <col min="1027" max="1027" width="4.7109375" style="397" customWidth="1"/>
    <col min="1028" max="1028" width="4.28515625" style="397" customWidth="1"/>
    <col min="1029" max="1029" width="12.7109375" style="397" customWidth="1"/>
    <col min="1030" max="1030" width="2.7109375" style="397" customWidth="1"/>
    <col min="1031" max="1031" width="7.7109375" style="397" customWidth="1"/>
    <col min="1032" max="1032" width="5.85546875" style="397" customWidth="1"/>
    <col min="1033" max="1033" width="1.7109375" style="397" customWidth="1"/>
    <col min="1034" max="1034" width="10.7109375" style="397" customWidth="1"/>
    <col min="1035" max="1035" width="1.7109375" style="397" customWidth="1"/>
    <col min="1036" max="1036" width="10.7109375" style="397" customWidth="1"/>
    <col min="1037" max="1037" width="1.7109375" style="397" customWidth="1"/>
    <col min="1038" max="1038" width="10.7109375" style="397" customWidth="1"/>
    <col min="1039" max="1039" width="1.7109375" style="397" customWidth="1"/>
    <col min="1040" max="1040" width="10.7109375" style="397" customWidth="1"/>
    <col min="1041" max="1041" width="1.7109375" style="397" customWidth="1"/>
    <col min="1042" max="1042" width="9.140625" style="397"/>
    <col min="1043" max="1043" width="8.7109375" style="397" customWidth="1"/>
    <col min="1044" max="1044" width="0" style="397" hidden="1" customWidth="1"/>
    <col min="1045" max="1045" width="5.7109375" style="397" customWidth="1"/>
    <col min="1046" max="1280" width="9.140625" style="397"/>
    <col min="1281" max="1282" width="3.28515625" style="397" customWidth="1"/>
    <col min="1283" max="1283" width="4.7109375" style="397" customWidth="1"/>
    <col min="1284" max="1284" width="4.28515625" style="397" customWidth="1"/>
    <col min="1285" max="1285" width="12.7109375" style="397" customWidth="1"/>
    <col min="1286" max="1286" width="2.7109375" style="397" customWidth="1"/>
    <col min="1287" max="1287" width="7.7109375" style="397" customWidth="1"/>
    <col min="1288" max="1288" width="5.85546875" style="397" customWidth="1"/>
    <col min="1289" max="1289" width="1.7109375" style="397" customWidth="1"/>
    <col min="1290" max="1290" width="10.7109375" style="397" customWidth="1"/>
    <col min="1291" max="1291" width="1.7109375" style="397" customWidth="1"/>
    <col min="1292" max="1292" width="10.7109375" style="397" customWidth="1"/>
    <col min="1293" max="1293" width="1.7109375" style="397" customWidth="1"/>
    <col min="1294" max="1294" width="10.7109375" style="397" customWidth="1"/>
    <col min="1295" max="1295" width="1.7109375" style="397" customWidth="1"/>
    <col min="1296" max="1296" width="10.7109375" style="397" customWidth="1"/>
    <col min="1297" max="1297" width="1.7109375" style="397" customWidth="1"/>
    <col min="1298" max="1298" width="9.140625" style="397"/>
    <col min="1299" max="1299" width="8.7109375" style="397" customWidth="1"/>
    <col min="1300" max="1300" width="0" style="397" hidden="1" customWidth="1"/>
    <col min="1301" max="1301" width="5.7109375" style="397" customWidth="1"/>
    <col min="1302" max="1536" width="9.140625" style="397"/>
    <col min="1537" max="1538" width="3.28515625" style="397" customWidth="1"/>
    <col min="1539" max="1539" width="4.7109375" style="397" customWidth="1"/>
    <col min="1540" max="1540" width="4.28515625" style="397" customWidth="1"/>
    <col min="1541" max="1541" width="12.7109375" style="397" customWidth="1"/>
    <col min="1542" max="1542" width="2.7109375" style="397" customWidth="1"/>
    <col min="1543" max="1543" width="7.7109375" style="397" customWidth="1"/>
    <col min="1544" max="1544" width="5.85546875" style="397" customWidth="1"/>
    <col min="1545" max="1545" width="1.7109375" style="397" customWidth="1"/>
    <col min="1546" max="1546" width="10.7109375" style="397" customWidth="1"/>
    <col min="1547" max="1547" width="1.7109375" style="397" customWidth="1"/>
    <col min="1548" max="1548" width="10.7109375" style="397" customWidth="1"/>
    <col min="1549" max="1549" width="1.7109375" style="397" customWidth="1"/>
    <col min="1550" max="1550" width="10.7109375" style="397" customWidth="1"/>
    <col min="1551" max="1551" width="1.7109375" style="397" customWidth="1"/>
    <col min="1552" max="1552" width="10.7109375" style="397" customWidth="1"/>
    <col min="1553" max="1553" width="1.7109375" style="397" customWidth="1"/>
    <col min="1554" max="1554" width="9.140625" style="397"/>
    <col min="1555" max="1555" width="8.7109375" style="397" customWidth="1"/>
    <col min="1556" max="1556" width="0" style="397" hidden="1" customWidth="1"/>
    <col min="1557" max="1557" width="5.7109375" style="397" customWidth="1"/>
    <col min="1558" max="1792" width="9.140625" style="397"/>
    <col min="1793" max="1794" width="3.28515625" style="397" customWidth="1"/>
    <col min="1795" max="1795" width="4.7109375" style="397" customWidth="1"/>
    <col min="1796" max="1796" width="4.28515625" style="397" customWidth="1"/>
    <col min="1797" max="1797" width="12.7109375" style="397" customWidth="1"/>
    <col min="1798" max="1798" width="2.7109375" style="397" customWidth="1"/>
    <col min="1799" max="1799" width="7.7109375" style="397" customWidth="1"/>
    <col min="1800" max="1800" width="5.85546875" style="397" customWidth="1"/>
    <col min="1801" max="1801" width="1.7109375" style="397" customWidth="1"/>
    <col min="1802" max="1802" width="10.7109375" style="397" customWidth="1"/>
    <col min="1803" max="1803" width="1.7109375" style="397" customWidth="1"/>
    <col min="1804" max="1804" width="10.7109375" style="397" customWidth="1"/>
    <col min="1805" max="1805" width="1.7109375" style="397" customWidth="1"/>
    <col min="1806" max="1806" width="10.7109375" style="397" customWidth="1"/>
    <col min="1807" max="1807" width="1.7109375" style="397" customWidth="1"/>
    <col min="1808" max="1808" width="10.7109375" style="397" customWidth="1"/>
    <col min="1809" max="1809" width="1.7109375" style="397" customWidth="1"/>
    <col min="1810" max="1810" width="9.140625" style="397"/>
    <col min="1811" max="1811" width="8.7109375" style="397" customWidth="1"/>
    <col min="1812" max="1812" width="0" style="397" hidden="1" customWidth="1"/>
    <col min="1813" max="1813" width="5.7109375" style="397" customWidth="1"/>
    <col min="1814" max="2048" width="9.140625" style="397"/>
    <col min="2049" max="2050" width="3.28515625" style="397" customWidth="1"/>
    <col min="2051" max="2051" width="4.7109375" style="397" customWidth="1"/>
    <col min="2052" max="2052" width="4.28515625" style="397" customWidth="1"/>
    <col min="2053" max="2053" width="12.7109375" style="397" customWidth="1"/>
    <col min="2054" max="2054" width="2.7109375" style="397" customWidth="1"/>
    <col min="2055" max="2055" width="7.7109375" style="397" customWidth="1"/>
    <col min="2056" max="2056" width="5.85546875" style="397" customWidth="1"/>
    <col min="2057" max="2057" width="1.7109375" style="397" customWidth="1"/>
    <col min="2058" max="2058" width="10.7109375" style="397" customWidth="1"/>
    <col min="2059" max="2059" width="1.7109375" style="397" customWidth="1"/>
    <col min="2060" max="2060" width="10.7109375" style="397" customWidth="1"/>
    <col min="2061" max="2061" width="1.7109375" style="397" customWidth="1"/>
    <col min="2062" max="2062" width="10.7109375" style="397" customWidth="1"/>
    <col min="2063" max="2063" width="1.7109375" style="397" customWidth="1"/>
    <col min="2064" max="2064" width="10.7109375" style="397" customWidth="1"/>
    <col min="2065" max="2065" width="1.7109375" style="397" customWidth="1"/>
    <col min="2066" max="2066" width="9.140625" style="397"/>
    <col min="2067" max="2067" width="8.7109375" style="397" customWidth="1"/>
    <col min="2068" max="2068" width="0" style="397" hidden="1" customWidth="1"/>
    <col min="2069" max="2069" width="5.7109375" style="397" customWidth="1"/>
    <col min="2070" max="2304" width="9.140625" style="397"/>
    <col min="2305" max="2306" width="3.28515625" style="397" customWidth="1"/>
    <col min="2307" max="2307" width="4.7109375" style="397" customWidth="1"/>
    <col min="2308" max="2308" width="4.28515625" style="397" customWidth="1"/>
    <col min="2309" max="2309" width="12.7109375" style="397" customWidth="1"/>
    <col min="2310" max="2310" width="2.7109375" style="397" customWidth="1"/>
    <col min="2311" max="2311" width="7.7109375" style="397" customWidth="1"/>
    <col min="2312" max="2312" width="5.85546875" style="397" customWidth="1"/>
    <col min="2313" max="2313" width="1.7109375" style="397" customWidth="1"/>
    <col min="2314" max="2314" width="10.7109375" style="397" customWidth="1"/>
    <col min="2315" max="2315" width="1.7109375" style="397" customWidth="1"/>
    <col min="2316" max="2316" width="10.7109375" style="397" customWidth="1"/>
    <col min="2317" max="2317" width="1.7109375" style="397" customWidth="1"/>
    <col min="2318" max="2318" width="10.7109375" style="397" customWidth="1"/>
    <col min="2319" max="2319" width="1.7109375" style="397" customWidth="1"/>
    <col min="2320" max="2320" width="10.7109375" style="397" customWidth="1"/>
    <col min="2321" max="2321" width="1.7109375" style="397" customWidth="1"/>
    <col min="2322" max="2322" width="9.140625" style="397"/>
    <col min="2323" max="2323" width="8.7109375" style="397" customWidth="1"/>
    <col min="2324" max="2324" width="0" style="397" hidden="1" customWidth="1"/>
    <col min="2325" max="2325" width="5.7109375" style="397" customWidth="1"/>
    <col min="2326" max="2560" width="9.140625" style="397"/>
    <col min="2561" max="2562" width="3.28515625" style="397" customWidth="1"/>
    <col min="2563" max="2563" width="4.7109375" style="397" customWidth="1"/>
    <col min="2564" max="2564" width="4.28515625" style="397" customWidth="1"/>
    <col min="2565" max="2565" width="12.7109375" style="397" customWidth="1"/>
    <col min="2566" max="2566" width="2.7109375" style="397" customWidth="1"/>
    <col min="2567" max="2567" width="7.7109375" style="397" customWidth="1"/>
    <col min="2568" max="2568" width="5.85546875" style="397" customWidth="1"/>
    <col min="2569" max="2569" width="1.7109375" style="397" customWidth="1"/>
    <col min="2570" max="2570" width="10.7109375" style="397" customWidth="1"/>
    <col min="2571" max="2571" width="1.7109375" style="397" customWidth="1"/>
    <col min="2572" max="2572" width="10.7109375" style="397" customWidth="1"/>
    <col min="2573" max="2573" width="1.7109375" style="397" customWidth="1"/>
    <col min="2574" max="2574" width="10.7109375" style="397" customWidth="1"/>
    <col min="2575" max="2575" width="1.7109375" style="397" customWidth="1"/>
    <col min="2576" max="2576" width="10.7109375" style="397" customWidth="1"/>
    <col min="2577" max="2577" width="1.7109375" style="397" customWidth="1"/>
    <col min="2578" max="2578" width="9.140625" style="397"/>
    <col min="2579" max="2579" width="8.7109375" style="397" customWidth="1"/>
    <col min="2580" max="2580" width="0" style="397" hidden="1" customWidth="1"/>
    <col min="2581" max="2581" width="5.7109375" style="397" customWidth="1"/>
    <col min="2582" max="2816" width="9.140625" style="397"/>
    <col min="2817" max="2818" width="3.28515625" style="397" customWidth="1"/>
    <col min="2819" max="2819" width="4.7109375" style="397" customWidth="1"/>
    <col min="2820" max="2820" width="4.28515625" style="397" customWidth="1"/>
    <col min="2821" max="2821" width="12.7109375" style="397" customWidth="1"/>
    <col min="2822" max="2822" width="2.7109375" style="397" customWidth="1"/>
    <col min="2823" max="2823" width="7.7109375" style="397" customWidth="1"/>
    <col min="2824" max="2824" width="5.85546875" style="397" customWidth="1"/>
    <col min="2825" max="2825" width="1.7109375" style="397" customWidth="1"/>
    <col min="2826" max="2826" width="10.7109375" style="397" customWidth="1"/>
    <col min="2827" max="2827" width="1.7109375" style="397" customWidth="1"/>
    <col min="2828" max="2828" width="10.7109375" style="397" customWidth="1"/>
    <col min="2829" max="2829" width="1.7109375" style="397" customWidth="1"/>
    <col min="2830" max="2830" width="10.7109375" style="397" customWidth="1"/>
    <col min="2831" max="2831" width="1.7109375" style="397" customWidth="1"/>
    <col min="2832" max="2832" width="10.7109375" style="397" customWidth="1"/>
    <col min="2833" max="2833" width="1.7109375" style="397" customWidth="1"/>
    <col min="2834" max="2834" width="9.140625" style="397"/>
    <col min="2835" max="2835" width="8.7109375" style="397" customWidth="1"/>
    <col min="2836" max="2836" width="0" style="397" hidden="1" customWidth="1"/>
    <col min="2837" max="2837" width="5.7109375" style="397" customWidth="1"/>
    <col min="2838" max="3072" width="9.140625" style="397"/>
    <col min="3073" max="3074" width="3.28515625" style="397" customWidth="1"/>
    <col min="3075" max="3075" width="4.7109375" style="397" customWidth="1"/>
    <col min="3076" max="3076" width="4.28515625" style="397" customWidth="1"/>
    <col min="3077" max="3077" width="12.7109375" style="397" customWidth="1"/>
    <col min="3078" max="3078" width="2.7109375" style="397" customWidth="1"/>
    <col min="3079" max="3079" width="7.7109375" style="397" customWidth="1"/>
    <col min="3080" max="3080" width="5.85546875" style="397" customWidth="1"/>
    <col min="3081" max="3081" width="1.7109375" style="397" customWidth="1"/>
    <col min="3082" max="3082" width="10.7109375" style="397" customWidth="1"/>
    <col min="3083" max="3083" width="1.7109375" style="397" customWidth="1"/>
    <col min="3084" max="3084" width="10.7109375" style="397" customWidth="1"/>
    <col min="3085" max="3085" width="1.7109375" style="397" customWidth="1"/>
    <col min="3086" max="3086" width="10.7109375" style="397" customWidth="1"/>
    <col min="3087" max="3087" width="1.7109375" style="397" customWidth="1"/>
    <col min="3088" max="3088" width="10.7109375" style="397" customWidth="1"/>
    <col min="3089" max="3089" width="1.7109375" style="397" customWidth="1"/>
    <col min="3090" max="3090" width="9.140625" style="397"/>
    <col min="3091" max="3091" width="8.7109375" style="397" customWidth="1"/>
    <col min="3092" max="3092" width="0" style="397" hidden="1" customWidth="1"/>
    <col min="3093" max="3093" width="5.7109375" style="397" customWidth="1"/>
    <col min="3094" max="3328" width="9.140625" style="397"/>
    <col min="3329" max="3330" width="3.28515625" style="397" customWidth="1"/>
    <col min="3331" max="3331" width="4.7109375" style="397" customWidth="1"/>
    <col min="3332" max="3332" width="4.28515625" style="397" customWidth="1"/>
    <col min="3333" max="3333" width="12.7109375" style="397" customWidth="1"/>
    <col min="3334" max="3334" width="2.7109375" style="397" customWidth="1"/>
    <col min="3335" max="3335" width="7.7109375" style="397" customWidth="1"/>
    <col min="3336" max="3336" width="5.85546875" style="397" customWidth="1"/>
    <col min="3337" max="3337" width="1.7109375" style="397" customWidth="1"/>
    <col min="3338" max="3338" width="10.7109375" style="397" customWidth="1"/>
    <col min="3339" max="3339" width="1.7109375" style="397" customWidth="1"/>
    <col min="3340" max="3340" width="10.7109375" style="397" customWidth="1"/>
    <col min="3341" max="3341" width="1.7109375" style="397" customWidth="1"/>
    <col min="3342" max="3342" width="10.7109375" style="397" customWidth="1"/>
    <col min="3343" max="3343" width="1.7109375" style="397" customWidth="1"/>
    <col min="3344" max="3344" width="10.7109375" style="397" customWidth="1"/>
    <col min="3345" max="3345" width="1.7109375" style="397" customWidth="1"/>
    <col min="3346" max="3346" width="9.140625" style="397"/>
    <col min="3347" max="3347" width="8.7109375" style="397" customWidth="1"/>
    <col min="3348" max="3348" width="0" style="397" hidden="1" customWidth="1"/>
    <col min="3349" max="3349" width="5.7109375" style="397" customWidth="1"/>
    <col min="3350" max="3584" width="9.140625" style="397"/>
    <col min="3585" max="3586" width="3.28515625" style="397" customWidth="1"/>
    <col min="3587" max="3587" width="4.7109375" style="397" customWidth="1"/>
    <col min="3588" max="3588" width="4.28515625" style="397" customWidth="1"/>
    <col min="3589" max="3589" width="12.7109375" style="397" customWidth="1"/>
    <col min="3590" max="3590" width="2.7109375" style="397" customWidth="1"/>
    <col min="3591" max="3591" width="7.7109375" style="397" customWidth="1"/>
    <col min="3592" max="3592" width="5.85546875" style="397" customWidth="1"/>
    <col min="3593" max="3593" width="1.7109375" style="397" customWidth="1"/>
    <col min="3594" max="3594" width="10.7109375" style="397" customWidth="1"/>
    <col min="3595" max="3595" width="1.7109375" style="397" customWidth="1"/>
    <col min="3596" max="3596" width="10.7109375" style="397" customWidth="1"/>
    <col min="3597" max="3597" width="1.7109375" style="397" customWidth="1"/>
    <col min="3598" max="3598" width="10.7109375" style="397" customWidth="1"/>
    <col min="3599" max="3599" width="1.7109375" style="397" customWidth="1"/>
    <col min="3600" max="3600" width="10.7109375" style="397" customWidth="1"/>
    <col min="3601" max="3601" width="1.7109375" style="397" customWidth="1"/>
    <col min="3602" max="3602" width="9.140625" style="397"/>
    <col min="3603" max="3603" width="8.7109375" style="397" customWidth="1"/>
    <col min="3604" max="3604" width="0" style="397" hidden="1" customWidth="1"/>
    <col min="3605" max="3605" width="5.7109375" style="397" customWidth="1"/>
    <col min="3606" max="3840" width="9.140625" style="397"/>
    <col min="3841" max="3842" width="3.28515625" style="397" customWidth="1"/>
    <col min="3843" max="3843" width="4.7109375" style="397" customWidth="1"/>
    <col min="3844" max="3844" width="4.28515625" style="397" customWidth="1"/>
    <col min="3845" max="3845" width="12.7109375" style="397" customWidth="1"/>
    <col min="3846" max="3846" width="2.7109375" style="397" customWidth="1"/>
    <col min="3847" max="3847" width="7.7109375" style="397" customWidth="1"/>
    <col min="3848" max="3848" width="5.85546875" style="397" customWidth="1"/>
    <col min="3849" max="3849" width="1.7109375" style="397" customWidth="1"/>
    <col min="3850" max="3850" width="10.7109375" style="397" customWidth="1"/>
    <col min="3851" max="3851" width="1.7109375" style="397" customWidth="1"/>
    <col min="3852" max="3852" width="10.7109375" style="397" customWidth="1"/>
    <col min="3853" max="3853" width="1.7109375" style="397" customWidth="1"/>
    <col min="3854" max="3854" width="10.7109375" style="397" customWidth="1"/>
    <col min="3855" max="3855" width="1.7109375" style="397" customWidth="1"/>
    <col min="3856" max="3856" width="10.7109375" style="397" customWidth="1"/>
    <col min="3857" max="3857" width="1.7109375" style="397" customWidth="1"/>
    <col min="3858" max="3858" width="9.140625" style="397"/>
    <col min="3859" max="3859" width="8.7109375" style="397" customWidth="1"/>
    <col min="3860" max="3860" width="0" style="397" hidden="1" customWidth="1"/>
    <col min="3861" max="3861" width="5.7109375" style="397" customWidth="1"/>
    <col min="3862" max="4096" width="9.140625" style="397"/>
    <col min="4097" max="4098" width="3.28515625" style="397" customWidth="1"/>
    <col min="4099" max="4099" width="4.7109375" style="397" customWidth="1"/>
    <col min="4100" max="4100" width="4.28515625" style="397" customWidth="1"/>
    <col min="4101" max="4101" width="12.7109375" style="397" customWidth="1"/>
    <col min="4102" max="4102" width="2.7109375" style="397" customWidth="1"/>
    <col min="4103" max="4103" width="7.7109375" style="397" customWidth="1"/>
    <col min="4104" max="4104" width="5.85546875" style="397" customWidth="1"/>
    <col min="4105" max="4105" width="1.7109375" style="397" customWidth="1"/>
    <col min="4106" max="4106" width="10.7109375" style="397" customWidth="1"/>
    <col min="4107" max="4107" width="1.7109375" style="397" customWidth="1"/>
    <col min="4108" max="4108" width="10.7109375" style="397" customWidth="1"/>
    <col min="4109" max="4109" width="1.7109375" style="397" customWidth="1"/>
    <col min="4110" max="4110" width="10.7109375" style="397" customWidth="1"/>
    <col min="4111" max="4111" width="1.7109375" style="397" customWidth="1"/>
    <col min="4112" max="4112" width="10.7109375" style="397" customWidth="1"/>
    <col min="4113" max="4113" width="1.7109375" style="397" customWidth="1"/>
    <col min="4114" max="4114" width="9.140625" style="397"/>
    <col min="4115" max="4115" width="8.7109375" style="397" customWidth="1"/>
    <col min="4116" max="4116" width="0" style="397" hidden="1" customWidth="1"/>
    <col min="4117" max="4117" width="5.7109375" style="397" customWidth="1"/>
    <col min="4118" max="4352" width="9.140625" style="397"/>
    <col min="4353" max="4354" width="3.28515625" style="397" customWidth="1"/>
    <col min="4355" max="4355" width="4.7109375" style="397" customWidth="1"/>
    <col min="4356" max="4356" width="4.28515625" style="397" customWidth="1"/>
    <col min="4357" max="4357" width="12.7109375" style="397" customWidth="1"/>
    <col min="4358" max="4358" width="2.7109375" style="397" customWidth="1"/>
    <col min="4359" max="4359" width="7.7109375" style="397" customWidth="1"/>
    <col min="4360" max="4360" width="5.85546875" style="397" customWidth="1"/>
    <col min="4361" max="4361" width="1.7109375" style="397" customWidth="1"/>
    <col min="4362" max="4362" width="10.7109375" style="397" customWidth="1"/>
    <col min="4363" max="4363" width="1.7109375" style="397" customWidth="1"/>
    <col min="4364" max="4364" width="10.7109375" style="397" customWidth="1"/>
    <col min="4365" max="4365" width="1.7109375" style="397" customWidth="1"/>
    <col min="4366" max="4366" width="10.7109375" style="397" customWidth="1"/>
    <col min="4367" max="4367" width="1.7109375" style="397" customWidth="1"/>
    <col min="4368" max="4368" width="10.7109375" style="397" customWidth="1"/>
    <col min="4369" max="4369" width="1.7109375" style="397" customWidth="1"/>
    <col min="4370" max="4370" width="9.140625" style="397"/>
    <col min="4371" max="4371" width="8.7109375" style="397" customWidth="1"/>
    <col min="4372" max="4372" width="0" style="397" hidden="1" customWidth="1"/>
    <col min="4373" max="4373" width="5.7109375" style="397" customWidth="1"/>
    <col min="4374" max="4608" width="9.140625" style="397"/>
    <col min="4609" max="4610" width="3.28515625" style="397" customWidth="1"/>
    <col min="4611" max="4611" width="4.7109375" style="397" customWidth="1"/>
    <col min="4612" max="4612" width="4.28515625" style="397" customWidth="1"/>
    <col min="4613" max="4613" width="12.7109375" style="397" customWidth="1"/>
    <col min="4614" max="4614" width="2.7109375" style="397" customWidth="1"/>
    <col min="4615" max="4615" width="7.7109375" style="397" customWidth="1"/>
    <col min="4616" max="4616" width="5.85546875" style="397" customWidth="1"/>
    <col min="4617" max="4617" width="1.7109375" style="397" customWidth="1"/>
    <col min="4618" max="4618" width="10.7109375" style="397" customWidth="1"/>
    <col min="4619" max="4619" width="1.7109375" style="397" customWidth="1"/>
    <col min="4620" max="4620" width="10.7109375" style="397" customWidth="1"/>
    <col min="4621" max="4621" width="1.7109375" style="397" customWidth="1"/>
    <col min="4622" max="4622" width="10.7109375" style="397" customWidth="1"/>
    <col min="4623" max="4623" width="1.7109375" style="397" customWidth="1"/>
    <col min="4624" max="4624" width="10.7109375" style="397" customWidth="1"/>
    <col min="4625" max="4625" width="1.7109375" style="397" customWidth="1"/>
    <col min="4626" max="4626" width="9.140625" style="397"/>
    <col min="4627" max="4627" width="8.7109375" style="397" customWidth="1"/>
    <col min="4628" max="4628" width="0" style="397" hidden="1" customWidth="1"/>
    <col min="4629" max="4629" width="5.7109375" style="397" customWidth="1"/>
    <col min="4630" max="4864" width="9.140625" style="397"/>
    <col min="4865" max="4866" width="3.28515625" style="397" customWidth="1"/>
    <col min="4867" max="4867" width="4.7109375" style="397" customWidth="1"/>
    <col min="4868" max="4868" width="4.28515625" style="397" customWidth="1"/>
    <col min="4869" max="4869" width="12.7109375" style="397" customWidth="1"/>
    <col min="4870" max="4870" width="2.7109375" style="397" customWidth="1"/>
    <col min="4871" max="4871" width="7.7109375" style="397" customWidth="1"/>
    <col min="4872" max="4872" width="5.85546875" style="397" customWidth="1"/>
    <col min="4873" max="4873" width="1.7109375" style="397" customWidth="1"/>
    <col min="4874" max="4874" width="10.7109375" style="397" customWidth="1"/>
    <col min="4875" max="4875" width="1.7109375" style="397" customWidth="1"/>
    <col min="4876" max="4876" width="10.7109375" style="397" customWidth="1"/>
    <col min="4877" max="4877" width="1.7109375" style="397" customWidth="1"/>
    <col min="4878" max="4878" width="10.7109375" style="397" customWidth="1"/>
    <col min="4879" max="4879" width="1.7109375" style="397" customWidth="1"/>
    <col min="4880" max="4880" width="10.7109375" style="397" customWidth="1"/>
    <col min="4881" max="4881" width="1.7109375" style="397" customWidth="1"/>
    <col min="4882" max="4882" width="9.140625" style="397"/>
    <col min="4883" max="4883" width="8.7109375" style="397" customWidth="1"/>
    <col min="4884" max="4884" width="0" style="397" hidden="1" customWidth="1"/>
    <col min="4885" max="4885" width="5.7109375" style="397" customWidth="1"/>
    <col min="4886" max="5120" width="9.140625" style="397"/>
    <col min="5121" max="5122" width="3.28515625" style="397" customWidth="1"/>
    <col min="5123" max="5123" width="4.7109375" style="397" customWidth="1"/>
    <col min="5124" max="5124" width="4.28515625" style="397" customWidth="1"/>
    <col min="5125" max="5125" width="12.7109375" style="397" customWidth="1"/>
    <col min="5126" max="5126" width="2.7109375" style="397" customWidth="1"/>
    <col min="5127" max="5127" width="7.7109375" style="397" customWidth="1"/>
    <col min="5128" max="5128" width="5.85546875" style="397" customWidth="1"/>
    <col min="5129" max="5129" width="1.7109375" style="397" customWidth="1"/>
    <col min="5130" max="5130" width="10.7109375" style="397" customWidth="1"/>
    <col min="5131" max="5131" width="1.7109375" style="397" customWidth="1"/>
    <col min="5132" max="5132" width="10.7109375" style="397" customWidth="1"/>
    <col min="5133" max="5133" width="1.7109375" style="397" customWidth="1"/>
    <col min="5134" max="5134" width="10.7109375" style="397" customWidth="1"/>
    <col min="5135" max="5135" width="1.7109375" style="397" customWidth="1"/>
    <col min="5136" max="5136" width="10.7109375" style="397" customWidth="1"/>
    <col min="5137" max="5137" width="1.7109375" style="397" customWidth="1"/>
    <col min="5138" max="5138" width="9.140625" style="397"/>
    <col min="5139" max="5139" width="8.7109375" style="397" customWidth="1"/>
    <col min="5140" max="5140" width="0" style="397" hidden="1" customWidth="1"/>
    <col min="5141" max="5141" width="5.7109375" style="397" customWidth="1"/>
    <col min="5142" max="5376" width="9.140625" style="397"/>
    <col min="5377" max="5378" width="3.28515625" style="397" customWidth="1"/>
    <col min="5379" max="5379" width="4.7109375" style="397" customWidth="1"/>
    <col min="5380" max="5380" width="4.28515625" style="397" customWidth="1"/>
    <col min="5381" max="5381" width="12.7109375" style="397" customWidth="1"/>
    <col min="5382" max="5382" width="2.7109375" style="397" customWidth="1"/>
    <col min="5383" max="5383" width="7.7109375" style="397" customWidth="1"/>
    <col min="5384" max="5384" width="5.85546875" style="397" customWidth="1"/>
    <col min="5385" max="5385" width="1.7109375" style="397" customWidth="1"/>
    <col min="5386" max="5386" width="10.7109375" style="397" customWidth="1"/>
    <col min="5387" max="5387" width="1.7109375" style="397" customWidth="1"/>
    <col min="5388" max="5388" width="10.7109375" style="397" customWidth="1"/>
    <col min="5389" max="5389" width="1.7109375" style="397" customWidth="1"/>
    <col min="5390" max="5390" width="10.7109375" style="397" customWidth="1"/>
    <col min="5391" max="5391" width="1.7109375" style="397" customWidth="1"/>
    <col min="5392" max="5392" width="10.7109375" style="397" customWidth="1"/>
    <col min="5393" max="5393" width="1.7109375" style="397" customWidth="1"/>
    <col min="5394" max="5394" width="9.140625" style="397"/>
    <col min="5395" max="5395" width="8.7109375" style="397" customWidth="1"/>
    <col min="5396" max="5396" width="0" style="397" hidden="1" customWidth="1"/>
    <col min="5397" max="5397" width="5.7109375" style="397" customWidth="1"/>
    <col min="5398" max="5632" width="9.140625" style="397"/>
    <col min="5633" max="5634" width="3.28515625" style="397" customWidth="1"/>
    <col min="5635" max="5635" width="4.7109375" style="397" customWidth="1"/>
    <col min="5636" max="5636" width="4.28515625" style="397" customWidth="1"/>
    <col min="5637" max="5637" width="12.7109375" style="397" customWidth="1"/>
    <col min="5638" max="5638" width="2.7109375" style="397" customWidth="1"/>
    <col min="5639" max="5639" width="7.7109375" style="397" customWidth="1"/>
    <col min="5640" max="5640" width="5.85546875" style="397" customWidth="1"/>
    <col min="5641" max="5641" width="1.7109375" style="397" customWidth="1"/>
    <col min="5642" max="5642" width="10.7109375" style="397" customWidth="1"/>
    <col min="5643" max="5643" width="1.7109375" style="397" customWidth="1"/>
    <col min="5644" max="5644" width="10.7109375" style="397" customWidth="1"/>
    <col min="5645" max="5645" width="1.7109375" style="397" customWidth="1"/>
    <col min="5646" max="5646" width="10.7109375" style="397" customWidth="1"/>
    <col min="5647" max="5647" width="1.7109375" style="397" customWidth="1"/>
    <col min="5648" max="5648" width="10.7109375" style="397" customWidth="1"/>
    <col min="5649" max="5649" width="1.7109375" style="397" customWidth="1"/>
    <col min="5650" max="5650" width="9.140625" style="397"/>
    <col min="5651" max="5651" width="8.7109375" style="397" customWidth="1"/>
    <col min="5652" max="5652" width="0" style="397" hidden="1" customWidth="1"/>
    <col min="5653" max="5653" width="5.7109375" style="397" customWidth="1"/>
    <col min="5654" max="5888" width="9.140625" style="397"/>
    <col min="5889" max="5890" width="3.28515625" style="397" customWidth="1"/>
    <col min="5891" max="5891" width="4.7109375" style="397" customWidth="1"/>
    <col min="5892" max="5892" width="4.28515625" style="397" customWidth="1"/>
    <col min="5893" max="5893" width="12.7109375" style="397" customWidth="1"/>
    <col min="5894" max="5894" width="2.7109375" style="397" customWidth="1"/>
    <col min="5895" max="5895" width="7.7109375" style="397" customWidth="1"/>
    <col min="5896" max="5896" width="5.85546875" style="397" customWidth="1"/>
    <col min="5897" max="5897" width="1.7109375" style="397" customWidth="1"/>
    <col min="5898" max="5898" width="10.7109375" style="397" customWidth="1"/>
    <col min="5899" max="5899" width="1.7109375" style="397" customWidth="1"/>
    <col min="5900" max="5900" width="10.7109375" style="397" customWidth="1"/>
    <col min="5901" max="5901" width="1.7109375" style="397" customWidth="1"/>
    <col min="5902" max="5902" width="10.7109375" style="397" customWidth="1"/>
    <col min="5903" max="5903" width="1.7109375" style="397" customWidth="1"/>
    <col min="5904" max="5904" width="10.7109375" style="397" customWidth="1"/>
    <col min="5905" max="5905" width="1.7109375" style="397" customWidth="1"/>
    <col min="5906" max="5906" width="9.140625" style="397"/>
    <col min="5907" max="5907" width="8.7109375" style="397" customWidth="1"/>
    <col min="5908" max="5908" width="0" style="397" hidden="1" customWidth="1"/>
    <col min="5909" max="5909" width="5.7109375" style="397" customWidth="1"/>
    <col min="5910" max="6144" width="9.140625" style="397"/>
    <col min="6145" max="6146" width="3.28515625" style="397" customWidth="1"/>
    <col min="6147" max="6147" width="4.7109375" style="397" customWidth="1"/>
    <col min="6148" max="6148" width="4.28515625" style="397" customWidth="1"/>
    <col min="6149" max="6149" width="12.7109375" style="397" customWidth="1"/>
    <col min="6150" max="6150" width="2.7109375" style="397" customWidth="1"/>
    <col min="6151" max="6151" width="7.7109375" style="397" customWidth="1"/>
    <col min="6152" max="6152" width="5.85546875" style="397" customWidth="1"/>
    <col min="6153" max="6153" width="1.7109375" style="397" customWidth="1"/>
    <col min="6154" max="6154" width="10.7109375" style="397" customWidth="1"/>
    <col min="6155" max="6155" width="1.7109375" style="397" customWidth="1"/>
    <col min="6156" max="6156" width="10.7109375" style="397" customWidth="1"/>
    <col min="6157" max="6157" width="1.7109375" style="397" customWidth="1"/>
    <col min="6158" max="6158" width="10.7109375" style="397" customWidth="1"/>
    <col min="6159" max="6159" width="1.7109375" style="397" customWidth="1"/>
    <col min="6160" max="6160" width="10.7109375" style="397" customWidth="1"/>
    <col min="6161" max="6161" width="1.7109375" style="397" customWidth="1"/>
    <col min="6162" max="6162" width="9.140625" style="397"/>
    <col min="6163" max="6163" width="8.7109375" style="397" customWidth="1"/>
    <col min="6164" max="6164" width="0" style="397" hidden="1" customWidth="1"/>
    <col min="6165" max="6165" width="5.7109375" style="397" customWidth="1"/>
    <col min="6166" max="6400" width="9.140625" style="397"/>
    <col min="6401" max="6402" width="3.28515625" style="397" customWidth="1"/>
    <col min="6403" max="6403" width="4.7109375" style="397" customWidth="1"/>
    <col min="6404" max="6404" width="4.28515625" style="397" customWidth="1"/>
    <col min="6405" max="6405" width="12.7109375" style="397" customWidth="1"/>
    <col min="6406" max="6406" width="2.7109375" style="397" customWidth="1"/>
    <col min="6407" max="6407" width="7.7109375" style="397" customWidth="1"/>
    <col min="6408" max="6408" width="5.85546875" style="397" customWidth="1"/>
    <col min="6409" max="6409" width="1.7109375" style="397" customWidth="1"/>
    <col min="6410" max="6410" width="10.7109375" style="397" customWidth="1"/>
    <col min="6411" max="6411" width="1.7109375" style="397" customWidth="1"/>
    <col min="6412" max="6412" width="10.7109375" style="397" customWidth="1"/>
    <col min="6413" max="6413" width="1.7109375" style="397" customWidth="1"/>
    <col min="6414" max="6414" width="10.7109375" style="397" customWidth="1"/>
    <col min="6415" max="6415" width="1.7109375" style="397" customWidth="1"/>
    <col min="6416" max="6416" width="10.7109375" style="397" customWidth="1"/>
    <col min="6417" max="6417" width="1.7109375" style="397" customWidth="1"/>
    <col min="6418" max="6418" width="9.140625" style="397"/>
    <col min="6419" max="6419" width="8.7109375" style="397" customWidth="1"/>
    <col min="6420" max="6420" width="0" style="397" hidden="1" customWidth="1"/>
    <col min="6421" max="6421" width="5.7109375" style="397" customWidth="1"/>
    <col min="6422" max="6656" width="9.140625" style="397"/>
    <col min="6657" max="6658" width="3.28515625" style="397" customWidth="1"/>
    <col min="6659" max="6659" width="4.7109375" style="397" customWidth="1"/>
    <col min="6660" max="6660" width="4.28515625" style="397" customWidth="1"/>
    <col min="6661" max="6661" width="12.7109375" style="397" customWidth="1"/>
    <col min="6662" max="6662" width="2.7109375" style="397" customWidth="1"/>
    <col min="6663" max="6663" width="7.7109375" style="397" customWidth="1"/>
    <col min="6664" max="6664" width="5.85546875" style="397" customWidth="1"/>
    <col min="6665" max="6665" width="1.7109375" style="397" customWidth="1"/>
    <col min="6666" max="6666" width="10.7109375" style="397" customWidth="1"/>
    <col min="6667" max="6667" width="1.7109375" style="397" customWidth="1"/>
    <col min="6668" max="6668" width="10.7109375" style="397" customWidth="1"/>
    <col min="6669" max="6669" width="1.7109375" style="397" customWidth="1"/>
    <col min="6670" max="6670" width="10.7109375" style="397" customWidth="1"/>
    <col min="6671" max="6671" width="1.7109375" style="397" customWidth="1"/>
    <col min="6672" max="6672" width="10.7109375" style="397" customWidth="1"/>
    <col min="6673" max="6673" width="1.7109375" style="397" customWidth="1"/>
    <col min="6674" max="6674" width="9.140625" style="397"/>
    <col min="6675" max="6675" width="8.7109375" style="397" customWidth="1"/>
    <col min="6676" max="6676" width="0" style="397" hidden="1" customWidth="1"/>
    <col min="6677" max="6677" width="5.7109375" style="397" customWidth="1"/>
    <col min="6678" max="6912" width="9.140625" style="397"/>
    <col min="6913" max="6914" width="3.28515625" style="397" customWidth="1"/>
    <col min="6915" max="6915" width="4.7109375" style="397" customWidth="1"/>
    <col min="6916" max="6916" width="4.28515625" style="397" customWidth="1"/>
    <col min="6917" max="6917" width="12.7109375" style="397" customWidth="1"/>
    <col min="6918" max="6918" width="2.7109375" style="397" customWidth="1"/>
    <col min="6919" max="6919" width="7.7109375" style="397" customWidth="1"/>
    <col min="6920" max="6920" width="5.85546875" style="397" customWidth="1"/>
    <col min="6921" max="6921" width="1.7109375" style="397" customWidth="1"/>
    <col min="6922" max="6922" width="10.7109375" style="397" customWidth="1"/>
    <col min="6923" max="6923" width="1.7109375" style="397" customWidth="1"/>
    <col min="6924" max="6924" width="10.7109375" style="397" customWidth="1"/>
    <col min="6925" max="6925" width="1.7109375" style="397" customWidth="1"/>
    <col min="6926" max="6926" width="10.7109375" style="397" customWidth="1"/>
    <col min="6927" max="6927" width="1.7109375" style="397" customWidth="1"/>
    <col min="6928" max="6928" width="10.7109375" style="397" customWidth="1"/>
    <col min="6929" max="6929" width="1.7109375" style="397" customWidth="1"/>
    <col min="6930" max="6930" width="9.140625" style="397"/>
    <col min="6931" max="6931" width="8.7109375" style="397" customWidth="1"/>
    <col min="6932" max="6932" width="0" style="397" hidden="1" customWidth="1"/>
    <col min="6933" max="6933" width="5.7109375" style="397" customWidth="1"/>
    <col min="6934" max="7168" width="9.140625" style="397"/>
    <col min="7169" max="7170" width="3.28515625" style="397" customWidth="1"/>
    <col min="7171" max="7171" width="4.7109375" style="397" customWidth="1"/>
    <col min="7172" max="7172" width="4.28515625" style="397" customWidth="1"/>
    <col min="7173" max="7173" width="12.7109375" style="397" customWidth="1"/>
    <col min="7174" max="7174" width="2.7109375" style="397" customWidth="1"/>
    <col min="7175" max="7175" width="7.7109375" style="397" customWidth="1"/>
    <col min="7176" max="7176" width="5.85546875" style="397" customWidth="1"/>
    <col min="7177" max="7177" width="1.7109375" style="397" customWidth="1"/>
    <col min="7178" max="7178" width="10.7109375" style="397" customWidth="1"/>
    <col min="7179" max="7179" width="1.7109375" style="397" customWidth="1"/>
    <col min="7180" max="7180" width="10.7109375" style="397" customWidth="1"/>
    <col min="7181" max="7181" width="1.7109375" style="397" customWidth="1"/>
    <col min="7182" max="7182" width="10.7109375" style="397" customWidth="1"/>
    <col min="7183" max="7183" width="1.7109375" style="397" customWidth="1"/>
    <col min="7184" max="7184" width="10.7109375" style="397" customWidth="1"/>
    <col min="7185" max="7185" width="1.7109375" style="397" customWidth="1"/>
    <col min="7186" max="7186" width="9.140625" style="397"/>
    <col min="7187" max="7187" width="8.7109375" style="397" customWidth="1"/>
    <col min="7188" max="7188" width="0" style="397" hidden="1" customWidth="1"/>
    <col min="7189" max="7189" width="5.7109375" style="397" customWidth="1"/>
    <col min="7190" max="7424" width="9.140625" style="397"/>
    <col min="7425" max="7426" width="3.28515625" style="397" customWidth="1"/>
    <col min="7427" max="7427" width="4.7109375" style="397" customWidth="1"/>
    <col min="7428" max="7428" width="4.28515625" style="397" customWidth="1"/>
    <col min="7429" max="7429" width="12.7109375" style="397" customWidth="1"/>
    <col min="7430" max="7430" width="2.7109375" style="397" customWidth="1"/>
    <col min="7431" max="7431" width="7.7109375" style="397" customWidth="1"/>
    <col min="7432" max="7432" width="5.85546875" style="397" customWidth="1"/>
    <col min="7433" max="7433" width="1.7109375" style="397" customWidth="1"/>
    <col min="7434" max="7434" width="10.7109375" style="397" customWidth="1"/>
    <col min="7435" max="7435" width="1.7109375" style="397" customWidth="1"/>
    <col min="7436" max="7436" width="10.7109375" style="397" customWidth="1"/>
    <col min="7437" max="7437" width="1.7109375" style="397" customWidth="1"/>
    <col min="7438" max="7438" width="10.7109375" style="397" customWidth="1"/>
    <col min="7439" max="7439" width="1.7109375" style="397" customWidth="1"/>
    <col min="7440" max="7440" width="10.7109375" style="397" customWidth="1"/>
    <col min="7441" max="7441" width="1.7109375" style="397" customWidth="1"/>
    <col min="7442" max="7442" width="9.140625" style="397"/>
    <col min="7443" max="7443" width="8.7109375" style="397" customWidth="1"/>
    <col min="7444" max="7444" width="0" style="397" hidden="1" customWidth="1"/>
    <col min="7445" max="7445" width="5.7109375" style="397" customWidth="1"/>
    <col min="7446" max="7680" width="9.140625" style="397"/>
    <col min="7681" max="7682" width="3.28515625" style="397" customWidth="1"/>
    <col min="7683" max="7683" width="4.7109375" style="397" customWidth="1"/>
    <col min="7684" max="7684" width="4.28515625" style="397" customWidth="1"/>
    <col min="7685" max="7685" width="12.7109375" style="397" customWidth="1"/>
    <col min="7686" max="7686" width="2.7109375" style="397" customWidth="1"/>
    <col min="7687" max="7687" width="7.7109375" style="397" customWidth="1"/>
    <col min="7688" max="7688" width="5.85546875" style="397" customWidth="1"/>
    <col min="7689" max="7689" width="1.7109375" style="397" customWidth="1"/>
    <col min="7690" max="7690" width="10.7109375" style="397" customWidth="1"/>
    <col min="7691" max="7691" width="1.7109375" style="397" customWidth="1"/>
    <col min="7692" max="7692" width="10.7109375" style="397" customWidth="1"/>
    <col min="7693" max="7693" width="1.7109375" style="397" customWidth="1"/>
    <col min="7694" max="7694" width="10.7109375" style="397" customWidth="1"/>
    <col min="7695" max="7695" width="1.7109375" style="397" customWidth="1"/>
    <col min="7696" max="7696" width="10.7109375" style="397" customWidth="1"/>
    <col min="7697" max="7697" width="1.7109375" style="397" customWidth="1"/>
    <col min="7698" max="7698" width="9.140625" style="397"/>
    <col min="7699" max="7699" width="8.7109375" style="397" customWidth="1"/>
    <col min="7700" max="7700" width="0" style="397" hidden="1" customWidth="1"/>
    <col min="7701" max="7701" width="5.7109375" style="397" customWidth="1"/>
    <col min="7702" max="7936" width="9.140625" style="397"/>
    <col min="7937" max="7938" width="3.28515625" style="397" customWidth="1"/>
    <col min="7939" max="7939" width="4.7109375" style="397" customWidth="1"/>
    <col min="7940" max="7940" width="4.28515625" style="397" customWidth="1"/>
    <col min="7941" max="7941" width="12.7109375" style="397" customWidth="1"/>
    <col min="7942" max="7942" width="2.7109375" style="397" customWidth="1"/>
    <col min="7943" max="7943" width="7.7109375" style="397" customWidth="1"/>
    <col min="7944" max="7944" width="5.85546875" style="397" customWidth="1"/>
    <col min="7945" max="7945" width="1.7109375" style="397" customWidth="1"/>
    <col min="7946" max="7946" width="10.7109375" style="397" customWidth="1"/>
    <col min="7947" max="7947" width="1.7109375" style="397" customWidth="1"/>
    <col min="7948" max="7948" width="10.7109375" style="397" customWidth="1"/>
    <col min="7949" max="7949" width="1.7109375" style="397" customWidth="1"/>
    <col min="7950" max="7950" width="10.7109375" style="397" customWidth="1"/>
    <col min="7951" max="7951" width="1.7109375" style="397" customWidth="1"/>
    <col min="7952" max="7952" width="10.7109375" style="397" customWidth="1"/>
    <col min="7953" max="7953" width="1.7109375" style="397" customWidth="1"/>
    <col min="7954" max="7954" width="9.140625" style="397"/>
    <col min="7955" max="7955" width="8.7109375" style="397" customWidth="1"/>
    <col min="7956" max="7956" width="0" style="397" hidden="1" customWidth="1"/>
    <col min="7957" max="7957" width="5.7109375" style="397" customWidth="1"/>
    <col min="7958" max="8192" width="9.140625" style="397"/>
    <col min="8193" max="8194" width="3.28515625" style="397" customWidth="1"/>
    <col min="8195" max="8195" width="4.7109375" style="397" customWidth="1"/>
    <col min="8196" max="8196" width="4.28515625" style="397" customWidth="1"/>
    <col min="8197" max="8197" width="12.7109375" style="397" customWidth="1"/>
    <col min="8198" max="8198" width="2.7109375" style="397" customWidth="1"/>
    <col min="8199" max="8199" width="7.7109375" style="397" customWidth="1"/>
    <col min="8200" max="8200" width="5.85546875" style="397" customWidth="1"/>
    <col min="8201" max="8201" width="1.7109375" style="397" customWidth="1"/>
    <col min="8202" max="8202" width="10.7109375" style="397" customWidth="1"/>
    <col min="8203" max="8203" width="1.7109375" style="397" customWidth="1"/>
    <col min="8204" max="8204" width="10.7109375" style="397" customWidth="1"/>
    <col min="8205" max="8205" width="1.7109375" style="397" customWidth="1"/>
    <col min="8206" max="8206" width="10.7109375" style="397" customWidth="1"/>
    <col min="8207" max="8207" width="1.7109375" style="397" customWidth="1"/>
    <col min="8208" max="8208" width="10.7109375" style="397" customWidth="1"/>
    <col min="8209" max="8209" width="1.7109375" style="397" customWidth="1"/>
    <col min="8210" max="8210" width="9.140625" style="397"/>
    <col min="8211" max="8211" width="8.7109375" style="397" customWidth="1"/>
    <col min="8212" max="8212" width="0" style="397" hidden="1" customWidth="1"/>
    <col min="8213" max="8213" width="5.7109375" style="397" customWidth="1"/>
    <col min="8214" max="8448" width="9.140625" style="397"/>
    <col min="8449" max="8450" width="3.28515625" style="397" customWidth="1"/>
    <col min="8451" max="8451" width="4.7109375" style="397" customWidth="1"/>
    <col min="8452" max="8452" width="4.28515625" style="397" customWidth="1"/>
    <col min="8453" max="8453" width="12.7109375" style="397" customWidth="1"/>
    <col min="8454" max="8454" width="2.7109375" style="397" customWidth="1"/>
    <col min="8455" max="8455" width="7.7109375" style="397" customWidth="1"/>
    <col min="8456" max="8456" width="5.85546875" style="397" customWidth="1"/>
    <col min="8457" max="8457" width="1.7109375" style="397" customWidth="1"/>
    <col min="8458" max="8458" width="10.7109375" style="397" customWidth="1"/>
    <col min="8459" max="8459" width="1.7109375" style="397" customWidth="1"/>
    <col min="8460" max="8460" width="10.7109375" style="397" customWidth="1"/>
    <col min="8461" max="8461" width="1.7109375" style="397" customWidth="1"/>
    <col min="8462" max="8462" width="10.7109375" style="397" customWidth="1"/>
    <col min="8463" max="8463" width="1.7109375" style="397" customWidth="1"/>
    <col min="8464" max="8464" width="10.7109375" style="397" customWidth="1"/>
    <col min="8465" max="8465" width="1.7109375" style="397" customWidth="1"/>
    <col min="8466" max="8466" width="9.140625" style="397"/>
    <col min="8467" max="8467" width="8.7109375" style="397" customWidth="1"/>
    <col min="8468" max="8468" width="0" style="397" hidden="1" customWidth="1"/>
    <col min="8469" max="8469" width="5.7109375" style="397" customWidth="1"/>
    <col min="8470" max="8704" width="9.140625" style="397"/>
    <col min="8705" max="8706" width="3.28515625" style="397" customWidth="1"/>
    <col min="8707" max="8707" width="4.7109375" style="397" customWidth="1"/>
    <col min="8708" max="8708" width="4.28515625" style="397" customWidth="1"/>
    <col min="8709" max="8709" width="12.7109375" style="397" customWidth="1"/>
    <col min="8710" max="8710" width="2.7109375" style="397" customWidth="1"/>
    <col min="8711" max="8711" width="7.7109375" style="397" customWidth="1"/>
    <col min="8712" max="8712" width="5.85546875" style="397" customWidth="1"/>
    <col min="8713" max="8713" width="1.7109375" style="397" customWidth="1"/>
    <col min="8714" max="8714" width="10.7109375" style="397" customWidth="1"/>
    <col min="8715" max="8715" width="1.7109375" style="397" customWidth="1"/>
    <col min="8716" max="8716" width="10.7109375" style="397" customWidth="1"/>
    <col min="8717" max="8717" width="1.7109375" style="397" customWidth="1"/>
    <col min="8718" max="8718" width="10.7109375" style="397" customWidth="1"/>
    <col min="8719" max="8719" width="1.7109375" style="397" customWidth="1"/>
    <col min="8720" max="8720" width="10.7109375" style="397" customWidth="1"/>
    <col min="8721" max="8721" width="1.7109375" style="397" customWidth="1"/>
    <col min="8722" max="8722" width="9.140625" style="397"/>
    <col min="8723" max="8723" width="8.7109375" style="397" customWidth="1"/>
    <col min="8724" max="8724" width="0" style="397" hidden="1" customWidth="1"/>
    <col min="8725" max="8725" width="5.7109375" style="397" customWidth="1"/>
    <col min="8726" max="8960" width="9.140625" style="397"/>
    <col min="8961" max="8962" width="3.28515625" style="397" customWidth="1"/>
    <col min="8963" max="8963" width="4.7109375" style="397" customWidth="1"/>
    <col min="8964" max="8964" width="4.28515625" style="397" customWidth="1"/>
    <col min="8965" max="8965" width="12.7109375" style="397" customWidth="1"/>
    <col min="8966" max="8966" width="2.7109375" style="397" customWidth="1"/>
    <col min="8967" max="8967" width="7.7109375" style="397" customWidth="1"/>
    <col min="8968" max="8968" width="5.85546875" style="397" customWidth="1"/>
    <col min="8969" max="8969" width="1.7109375" style="397" customWidth="1"/>
    <col min="8970" max="8970" width="10.7109375" style="397" customWidth="1"/>
    <col min="8971" max="8971" width="1.7109375" style="397" customWidth="1"/>
    <col min="8972" max="8972" width="10.7109375" style="397" customWidth="1"/>
    <col min="8973" max="8973" width="1.7109375" style="397" customWidth="1"/>
    <col min="8974" max="8974" width="10.7109375" style="397" customWidth="1"/>
    <col min="8975" max="8975" width="1.7109375" style="397" customWidth="1"/>
    <col min="8976" max="8976" width="10.7109375" style="397" customWidth="1"/>
    <col min="8977" max="8977" width="1.7109375" style="397" customWidth="1"/>
    <col min="8978" max="8978" width="9.140625" style="397"/>
    <col min="8979" max="8979" width="8.7109375" style="397" customWidth="1"/>
    <col min="8980" max="8980" width="0" style="397" hidden="1" customWidth="1"/>
    <col min="8981" max="8981" width="5.7109375" style="397" customWidth="1"/>
    <col min="8982" max="9216" width="9.140625" style="397"/>
    <col min="9217" max="9218" width="3.28515625" style="397" customWidth="1"/>
    <col min="9219" max="9219" width="4.7109375" style="397" customWidth="1"/>
    <col min="9220" max="9220" width="4.28515625" style="397" customWidth="1"/>
    <col min="9221" max="9221" width="12.7109375" style="397" customWidth="1"/>
    <col min="9222" max="9222" width="2.7109375" style="397" customWidth="1"/>
    <col min="9223" max="9223" width="7.7109375" style="397" customWidth="1"/>
    <col min="9224" max="9224" width="5.85546875" style="397" customWidth="1"/>
    <col min="9225" max="9225" width="1.7109375" style="397" customWidth="1"/>
    <col min="9226" max="9226" width="10.7109375" style="397" customWidth="1"/>
    <col min="9227" max="9227" width="1.7109375" style="397" customWidth="1"/>
    <col min="9228" max="9228" width="10.7109375" style="397" customWidth="1"/>
    <col min="9229" max="9229" width="1.7109375" style="397" customWidth="1"/>
    <col min="9230" max="9230" width="10.7109375" style="397" customWidth="1"/>
    <col min="9231" max="9231" width="1.7109375" style="397" customWidth="1"/>
    <col min="9232" max="9232" width="10.7109375" style="397" customWidth="1"/>
    <col min="9233" max="9233" width="1.7109375" style="397" customWidth="1"/>
    <col min="9234" max="9234" width="9.140625" style="397"/>
    <col min="9235" max="9235" width="8.7109375" style="397" customWidth="1"/>
    <col min="9236" max="9236" width="0" style="397" hidden="1" customWidth="1"/>
    <col min="9237" max="9237" width="5.7109375" style="397" customWidth="1"/>
    <col min="9238" max="9472" width="9.140625" style="397"/>
    <col min="9473" max="9474" width="3.28515625" style="397" customWidth="1"/>
    <col min="9475" max="9475" width="4.7109375" style="397" customWidth="1"/>
    <col min="9476" max="9476" width="4.28515625" style="397" customWidth="1"/>
    <col min="9477" max="9477" width="12.7109375" style="397" customWidth="1"/>
    <col min="9478" max="9478" width="2.7109375" style="397" customWidth="1"/>
    <col min="9479" max="9479" width="7.7109375" style="397" customWidth="1"/>
    <col min="9480" max="9480" width="5.85546875" style="397" customWidth="1"/>
    <col min="9481" max="9481" width="1.7109375" style="397" customWidth="1"/>
    <col min="9482" max="9482" width="10.7109375" style="397" customWidth="1"/>
    <col min="9483" max="9483" width="1.7109375" style="397" customWidth="1"/>
    <col min="9484" max="9484" width="10.7109375" style="397" customWidth="1"/>
    <col min="9485" max="9485" width="1.7109375" style="397" customWidth="1"/>
    <col min="9486" max="9486" width="10.7109375" style="397" customWidth="1"/>
    <col min="9487" max="9487" width="1.7109375" style="397" customWidth="1"/>
    <col min="9488" max="9488" width="10.7109375" style="397" customWidth="1"/>
    <col min="9489" max="9489" width="1.7109375" style="397" customWidth="1"/>
    <col min="9490" max="9490" width="9.140625" style="397"/>
    <col min="9491" max="9491" width="8.7109375" style="397" customWidth="1"/>
    <col min="9492" max="9492" width="0" style="397" hidden="1" customWidth="1"/>
    <col min="9493" max="9493" width="5.7109375" style="397" customWidth="1"/>
    <col min="9494" max="9728" width="9.140625" style="397"/>
    <col min="9729" max="9730" width="3.28515625" style="397" customWidth="1"/>
    <col min="9731" max="9731" width="4.7109375" style="397" customWidth="1"/>
    <col min="9732" max="9732" width="4.28515625" style="397" customWidth="1"/>
    <col min="9733" max="9733" width="12.7109375" style="397" customWidth="1"/>
    <col min="9734" max="9734" width="2.7109375" style="397" customWidth="1"/>
    <col min="9735" max="9735" width="7.7109375" style="397" customWidth="1"/>
    <col min="9736" max="9736" width="5.85546875" style="397" customWidth="1"/>
    <col min="9737" max="9737" width="1.7109375" style="397" customWidth="1"/>
    <col min="9738" max="9738" width="10.7109375" style="397" customWidth="1"/>
    <col min="9739" max="9739" width="1.7109375" style="397" customWidth="1"/>
    <col min="9740" max="9740" width="10.7109375" style="397" customWidth="1"/>
    <col min="9741" max="9741" width="1.7109375" style="397" customWidth="1"/>
    <col min="9742" max="9742" width="10.7109375" style="397" customWidth="1"/>
    <col min="9743" max="9743" width="1.7109375" style="397" customWidth="1"/>
    <col min="9744" max="9744" width="10.7109375" style="397" customWidth="1"/>
    <col min="9745" max="9745" width="1.7109375" style="397" customWidth="1"/>
    <col min="9746" max="9746" width="9.140625" style="397"/>
    <col min="9747" max="9747" width="8.7109375" style="397" customWidth="1"/>
    <col min="9748" max="9748" width="0" style="397" hidden="1" customWidth="1"/>
    <col min="9749" max="9749" width="5.7109375" style="397" customWidth="1"/>
    <col min="9750" max="9984" width="9.140625" style="397"/>
    <col min="9985" max="9986" width="3.28515625" style="397" customWidth="1"/>
    <col min="9987" max="9987" width="4.7109375" style="397" customWidth="1"/>
    <col min="9988" max="9988" width="4.28515625" style="397" customWidth="1"/>
    <col min="9989" max="9989" width="12.7109375" style="397" customWidth="1"/>
    <col min="9990" max="9990" width="2.7109375" style="397" customWidth="1"/>
    <col min="9991" max="9991" width="7.7109375" style="397" customWidth="1"/>
    <col min="9992" max="9992" width="5.85546875" style="397" customWidth="1"/>
    <col min="9993" max="9993" width="1.7109375" style="397" customWidth="1"/>
    <col min="9994" max="9994" width="10.7109375" style="397" customWidth="1"/>
    <col min="9995" max="9995" width="1.7109375" style="397" customWidth="1"/>
    <col min="9996" max="9996" width="10.7109375" style="397" customWidth="1"/>
    <col min="9997" max="9997" width="1.7109375" style="397" customWidth="1"/>
    <col min="9998" max="9998" width="10.7109375" style="397" customWidth="1"/>
    <col min="9999" max="9999" width="1.7109375" style="397" customWidth="1"/>
    <col min="10000" max="10000" width="10.7109375" style="397" customWidth="1"/>
    <col min="10001" max="10001" width="1.7109375" style="397" customWidth="1"/>
    <col min="10002" max="10002" width="9.140625" style="397"/>
    <col min="10003" max="10003" width="8.7109375" style="397" customWidth="1"/>
    <col min="10004" max="10004" width="0" style="397" hidden="1" customWidth="1"/>
    <col min="10005" max="10005" width="5.7109375" style="397" customWidth="1"/>
    <col min="10006" max="10240" width="9.140625" style="397"/>
    <col min="10241" max="10242" width="3.28515625" style="397" customWidth="1"/>
    <col min="10243" max="10243" width="4.7109375" style="397" customWidth="1"/>
    <col min="10244" max="10244" width="4.28515625" style="397" customWidth="1"/>
    <col min="10245" max="10245" width="12.7109375" style="397" customWidth="1"/>
    <col min="10246" max="10246" width="2.7109375" style="397" customWidth="1"/>
    <col min="10247" max="10247" width="7.7109375" style="397" customWidth="1"/>
    <col min="10248" max="10248" width="5.85546875" style="397" customWidth="1"/>
    <col min="10249" max="10249" width="1.7109375" style="397" customWidth="1"/>
    <col min="10250" max="10250" width="10.7109375" style="397" customWidth="1"/>
    <col min="10251" max="10251" width="1.7109375" style="397" customWidth="1"/>
    <col min="10252" max="10252" width="10.7109375" style="397" customWidth="1"/>
    <col min="10253" max="10253" width="1.7109375" style="397" customWidth="1"/>
    <col min="10254" max="10254" width="10.7109375" style="397" customWidth="1"/>
    <col min="10255" max="10255" width="1.7109375" style="397" customWidth="1"/>
    <col min="10256" max="10256" width="10.7109375" style="397" customWidth="1"/>
    <col min="10257" max="10257" width="1.7109375" style="397" customWidth="1"/>
    <col min="10258" max="10258" width="9.140625" style="397"/>
    <col min="10259" max="10259" width="8.7109375" style="397" customWidth="1"/>
    <col min="10260" max="10260" width="0" style="397" hidden="1" customWidth="1"/>
    <col min="10261" max="10261" width="5.7109375" style="397" customWidth="1"/>
    <col min="10262" max="10496" width="9.140625" style="397"/>
    <col min="10497" max="10498" width="3.28515625" style="397" customWidth="1"/>
    <col min="10499" max="10499" width="4.7109375" style="397" customWidth="1"/>
    <col min="10500" max="10500" width="4.28515625" style="397" customWidth="1"/>
    <col min="10501" max="10501" width="12.7109375" style="397" customWidth="1"/>
    <col min="10502" max="10502" width="2.7109375" style="397" customWidth="1"/>
    <col min="10503" max="10503" width="7.7109375" style="397" customWidth="1"/>
    <col min="10504" max="10504" width="5.85546875" style="397" customWidth="1"/>
    <col min="10505" max="10505" width="1.7109375" style="397" customWidth="1"/>
    <col min="10506" max="10506" width="10.7109375" style="397" customWidth="1"/>
    <col min="10507" max="10507" width="1.7109375" style="397" customWidth="1"/>
    <col min="10508" max="10508" width="10.7109375" style="397" customWidth="1"/>
    <col min="10509" max="10509" width="1.7109375" style="397" customWidth="1"/>
    <col min="10510" max="10510" width="10.7109375" style="397" customWidth="1"/>
    <col min="10511" max="10511" width="1.7109375" style="397" customWidth="1"/>
    <col min="10512" max="10512" width="10.7109375" style="397" customWidth="1"/>
    <col min="10513" max="10513" width="1.7109375" style="397" customWidth="1"/>
    <col min="10514" max="10514" width="9.140625" style="397"/>
    <col min="10515" max="10515" width="8.7109375" style="397" customWidth="1"/>
    <col min="10516" max="10516" width="0" style="397" hidden="1" customWidth="1"/>
    <col min="10517" max="10517" width="5.7109375" style="397" customWidth="1"/>
    <col min="10518" max="10752" width="9.140625" style="397"/>
    <col min="10753" max="10754" width="3.28515625" style="397" customWidth="1"/>
    <col min="10755" max="10755" width="4.7109375" style="397" customWidth="1"/>
    <col min="10756" max="10756" width="4.28515625" style="397" customWidth="1"/>
    <col min="10757" max="10757" width="12.7109375" style="397" customWidth="1"/>
    <col min="10758" max="10758" width="2.7109375" style="397" customWidth="1"/>
    <col min="10759" max="10759" width="7.7109375" style="397" customWidth="1"/>
    <col min="10760" max="10760" width="5.85546875" style="397" customWidth="1"/>
    <col min="10761" max="10761" width="1.7109375" style="397" customWidth="1"/>
    <col min="10762" max="10762" width="10.7109375" style="397" customWidth="1"/>
    <col min="10763" max="10763" width="1.7109375" style="397" customWidth="1"/>
    <col min="10764" max="10764" width="10.7109375" style="397" customWidth="1"/>
    <col min="10765" max="10765" width="1.7109375" style="397" customWidth="1"/>
    <col min="10766" max="10766" width="10.7109375" style="397" customWidth="1"/>
    <col min="10767" max="10767" width="1.7109375" style="397" customWidth="1"/>
    <col min="10768" max="10768" width="10.7109375" style="397" customWidth="1"/>
    <col min="10769" max="10769" width="1.7109375" style="397" customWidth="1"/>
    <col min="10770" max="10770" width="9.140625" style="397"/>
    <col min="10771" max="10771" width="8.7109375" style="397" customWidth="1"/>
    <col min="10772" max="10772" width="0" style="397" hidden="1" customWidth="1"/>
    <col min="10773" max="10773" width="5.7109375" style="397" customWidth="1"/>
    <col min="10774" max="11008" width="9.140625" style="397"/>
    <col min="11009" max="11010" width="3.28515625" style="397" customWidth="1"/>
    <col min="11011" max="11011" width="4.7109375" style="397" customWidth="1"/>
    <col min="11012" max="11012" width="4.28515625" style="397" customWidth="1"/>
    <col min="11013" max="11013" width="12.7109375" style="397" customWidth="1"/>
    <col min="11014" max="11014" width="2.7109375" style="397" customWidth="1"/>
    <col min="11015" max="11015" width="7.7109375" style="397" customWidth="1"/>
    <col min="11016" max="11016" width="5.85546875" style="397" customWidth="1"/>
    <col min="11017" max="11017" width="1.7109375" style="397" customWidth="1"/>
    <col min="11018" max="11018" width="10.7109375" style="397" customWidth="1"/>
    <col min="11019" max="11019" width="1.7109375" style="397" customWidth="1"/>
    <col min="11020" max="11020" width="10.7109375" style="397" customWidth="1"/>
    <col min="11021" max="11021" width="1.7109375" style="397" customWidth="1"/>
    <col min="11022" max="11022" width="10.7109375" style="397" customWidth="1"/>
    <col min="11023" max="11023" width="1.7109375" style="397" customWidth="1"/>
    <col min="11024" max="11024" width="10.7109375" style="397" customWidth="1"/>
    <col min="11025" max="11025" width="1.7109375" style="397" customWidth="1"/>
    <col min="11026" max="11026" width="9.140625" style="397"/>
    <col min="11027" max="11027" width="8.7109375" style="397" customWidth="1"/>
    <col min="11028" max="11028" width="0" style="397" hidden="1" customWidth="1"/>
    <col min="11029" max="11029" width="5.7109375" style="397" customWidth="1"/>
    <col min="11030" max="11264" width="9.140625" style="397"/>
    <col min="11265" max="11266" width="3.28515625" style="397" customWidth="1"/>
    <col min="11267" max="11267" width="4.7109375" style="397" customWidth="1"/>
    <col min="11268" max="11268" width="4.28515625" style="397" customWidth="1"/>
    <col min="11269" max="11269" width="12.7109375" style="397" customWidth="1"/>
    <col min="11270" max="11270" width="2.7109375" style="397" customWidth="1"/>
    <col min="11271" max="11271" width="7.7109375" style="397" customWidth="1"/>
    <col min="11272" max="11272" width="5.85546875" style="397" customWidth="1"/>
    <col min="11273" max="11273" width="1.7109375" style="397" customWidth="1"/>
    <col min="11274" max="11274" width="10.7109375" style="397" customWidth="1"/>
    <col min="11275" max="11275" width="1.7109375" style="397" customWidth="1"/>
    <col min="11276" max="11276" width="10.7109375" style="397" customWidth="1"/>
    <col min="11277" max="11277" width="1.7109375" style="397" customWidth="1"/>
    <col min="11278" max="11278" width="10.7109375" style="397" customWidth="1"/>
    <col min="11279" max="11279" width="1.7109375" style="397" customWidth="1"/>
    <col min="11280" max="11280" width="10.7109375" style="397" customWidth="1"/>
    <col min="11281" max="11281" width="1.7109375" style="397" customWidth="1"/>
    <col min="11282" max="11282" width="9.140625" style="397"/>
    <col min="11283" max="11283" width="8.7109375" style="397" customWidth="1"/>
    <col min="11284" max="11284" width="0" style="397" hidden="1" customWidth="1"/>
    <col min="11285" max="11285" width="5.7109375" style="397" customWidth="1"/>
    <col min="11286" max="11520" width="9.140625" style="397"/>
    <col min="11521" max="11522" width="3.28515625" style="397" customWidth="1"/>
    <col min="11523" max="11523" width="4.7109375" style="397" customWidth="1"/>
    <col min="11524" max="11524" width="4.28515625" style="397" customWidth="1"/>
    <col min="11525" max="11525" width="12.7109375" style="397" customWidth="1"/>
    <col min="11526" max="11526" width="2.7109375" style="397" customWidth="1"/>
    <col min="11527" max="11527" width="7.7109375" style="397" customWidth="1"/>
    <col min="11528" max="11528" width="5.85546875" style="397" customWidth="1"/>
    <col min="11529" max="11529" width="1.7109375" style="397" customWidth="1"/>
    <col min="11530" max="11530" width="10.7109375" style="397" customWidth="1"/>
    <col min="11531" max="11531" width="1.7109375" style="397" customWidth="1"/>
    <col min="11532" max="11532" width="10.7109375" style="397" customWidth="1"/>
    <col min="11533" max="11533" width="1.7109375" style="397" customWidth="1"/>
    <col min="11534" max="11534" width="10.7109375" style="397" customWidth="1"/>
    <col min="11535" max="11535" width="1.7109375" style="397" customWidth="1"/>
    <col min="11536" max="11536" width="10.7109375" style="397" customWidth="1"/>
    <col min="11537" max="11537" width="1.7109375" style="397" customWidth="1"/>
    <col min="11538" max="11538" width="9.140625" style="397"/>
    <col min="11539" max="11539" width="8.7109375" style="397" customWidth="1"/>
    <col min="11540" max="11540" width="0" style="397" hidden="1" customWidth="1"/>
    <col min="11541" max="11541" width="5.7109375" style="397" customWidth="1"/>
    <col min="11542" max="11776" width="9.140625" style="397"/>
    <col min="11777" max="11778" width="3.28515625" style="397" customWidth="1"/>
    <col min="11779" max="11779" width="4.7109375" style="397" customWidth="1"/>
    <col min="11780" max="11780" width="4.28515625" style="397" customWidth="1"/>
    <col min="11781" max="11781" width="12.7109375" style="397" customWidth="1"/>
    <col min="11782" max="11782" width="2.7109375" style="397" customWidth="1"/>
    <col min="11783" max="11783" width="7.7109375" style="397" customWidth="1"/>
    <col min="11784" max="11784" width="5.85546875" style="397" customWidth="1"/>
    <col min="11785" max="11785" width="1.7109375" style="397" customWidth="1"/>
    <col min="11786" max="11786" width="10.7109375" style="397" customWidth="1"/>
    <col min="11787" max="11787" width="1.7109375" style="397" customWidth="1"/>
    <col min="11788" max="11788" width="10.7109375" style="397" customWidth="1"/>
    <col min="11789" max="11789" width="1.7109375" style="397" customWidth="1"/>
    <col min="11790" max="11790" width="10.7109375" style="397" customWidth="1"/>
    <col min="11791" max="11791" width="1.7109375" style="397" customWidth="1"/>
    <col min="11792" max="11792" width="10.7109375" style="397" customWidth="1"/>
    <col min="11793" max="11793" width="1.7109375" style="397" customWidth="1"/>
    <col min="11794" max="11794" width="9.140625" style="397"/>
    <col min="11795" max="11795" width="8.7109375" style="397" customWidth="1"/>
    <col min="11796" max="11796" width="0" style="397" hidden="1" customWidth="1"/>
    <col min="11797" max="11797" width="5.7109375" style="397" customWidth="1"/>
    <col min="11798" max="12032" width="9.140625" style="397"/>
    <col min="12033" max="12034" width="3.28515625" style="397" customWidth="1"/>
    <col min="12035" max="12035" width="4.7109375" style="397" customWidth="1"/>
    <col min="12036" max="12036" width="4.28515625" style="397" customWidth="1"/>
    <col min="12037" max="12037" width="12.7109375" style="397" customWidth="1"/>
    <col min="12038" max="12038" width="2.7109375" style="397" customWidth="1"/>
    <col min="12039" max="12039" width="7.7109375" style="397" customWidth="1"/>
    <col min="12040" max="12040" width="5.85546875" style="397" customWidth="1"/>
    <col min="12041" max="12041" width="1.7109375" style="397" customWidth="1"/>
    <col min="12042" max="12042" width="10.7109375" style="397" customWidth="1"/>
    <col min="12043" max="12043" width="1.7109375" style="397" customWidth="1"/>
    <col min="12044" max="12044" width="10.7109375" style="397" customWidth="1"/>
    <col min="12045" max="12045" width="1.7109375" style="397" customWidth="1"/>
    <col min="12046" max="12046" width="10.7109375" style="397" customWidth="1"/>
    <col min="12047" max="12047" width="1.7109375" style="397" customWidth="1"/>
    <col min="12048" max="12048" width="10.7109375" style="397" customWidth="1"/>
    <col min="12049" max="12049" width="1.7109375" style="397" customWidth="1"/>
    <col min="12050" max="12050" width="9.140625" style="397"/>
    <col min="12051" max="12051" width="8.7109375" style="397" customWidth="1"/>
    <col min="12052" max="12052" width="0" style="397" hidden="1" customWidth="1"/>
    <col min="12053" max="12053" width="5.7109375" style="397" customWidth="1"/>
    <col min="12054" max="12288" width="9.140625" style="397"/>
    <col min="12289" max="12290" width="3.28515625" style="397" customWidth="1"/>
    <col min="12291" max="12291" width="4.7109375" style="397" customWidth="1"/>
    <col min="12292" max="12292" width="4.28515625" style="397" customWidth="1"/>
    <col min="12293" max="12293" width="12.7109375" style="397" customWidth="1"/>
    <col min="12294" max="12294" width="2.7109375" style="397" customWidth="1"/>
    <col min="12295" max="12295" width="7.7109375" style="397" customWidth="1"/>
    <col min="12296" max="12296" width="5.85546875" style="397" customWidth="1"/>
    <col min="12297" max="12297" width="1.7109375" style="397" customWidth="1"/>
    <col min="12298" max="12298" width="10.7109375" style="397" customWidth="1"/>
    <col min="12299" max="12299" width="1.7109375" style="397" customWidth="1"/>
    <col min="12300" max="12300" width="10.7109375" style="397" customWidth="1"/>
    <col min="12301" max="12301" width="1.7109375" style="397" customWidth="1"/>
    <col min="12302" max="12302" width="10.7109375" style="397" customWidth="1"/>
    <col min="12303" max="12303" width="1.7109375" style="397" customWidth="1"/>
    <col min="12304" max="12304" width="10.7109375" style="397" customWidth="1"/>
    <col min="12305" max="12305" width="1.7109375" style="397" customWidth="1"/>
    <col min="12306" max="12306" width="9.140625" style="397"/>
    <col min="12307" max="12307" width="8.7109375" style="397" customWidth="1"/>
    <col min="12308" max="12308" width="0" style="397" hidden="1" customWidth="1"/>
    <col min="12309" max="12309" width="5.7109375" style="397" customWidth="1"/>
    <col min="12310" max="12544" width="9.140625" style="397"/>
    <col min="12545" max="12546" width="3.28515625" style="397" customWidth="1"/>
    <col min="12547" max="12547" width="4.7109375" style="397" customWidth="1"/>
    <col min="12548" max="12548" width="4.28515625" style="397" customWidth="1"/>
    <col min="12549" max="12549" width="12.7109375" style="397" customWidth="1"/>
    <col min="12550" max="12550" width="2.7109375" style="397" customWidth="1"/>
    <col min="12551" max="12551" width="7.7109375" style="397" customWidth="1"/>
    <col min="12552" max="12552" width="5.85546875" style="397" customWidth="1"/>
    <col min="12553" max="12553" width="1.7109375" style="397" customWidth="1"/>
    <col min="12554" max="12554" width="10.7109375" style="397" customWidth="1"/>
    <col min="12555" max="12555" width="1.7109375" style="397" customWidth="1"/>
    <col min="12556" max="12556" width="10.7109375" style="397" customWidth="1"/>
    <col min="12557" max="12557" width="1.7109375" style="397" customWidth="1"/>
    <col min="12558" max="12558" width="10.7109375" style="397" customWidth="1"/>
    <col min="12559" max="12559" width="1.7109375" style="397" customWidth="1"/>
    <col min="12560" max="12560" width="10.7109375" style="397" customWidth="1"/>
    <col min="12561" max="12561" width="1.7109375" style="397" customWidth="1"/>
    <col min="12562" max="12562" width="9.140625" style="397"/>
    <col min="12563" max="12563" width="8.7109375" style="397" customWidth="1"/>
    <col min="12564" max="12564" width="0" style="397" hidden="1" customWidth="1"/>
    <col min="12565" max="12565" width="5.7109375" style="397" customWidth="1"/>
    <col min="12566" max="12800" width="9.140625" style="397"/>
    <col min="12801" max="12802" width="3.28515625" style="397" customWidth="1"/>
    <col min="12803" max="12803" width="4.7109375" style="397" customWidth="1"/>
    <col min="12804" max="12804" width="4.28515625" style="397" customWidth="1"/>
    <col min="12805" max="12805" width="12.7109375" style="397" customWidth="1"/>
    <col min="12806" max="12806" width="2.7109375" style="397" customWidth="1"/>
    <col min="12807" max="12807" width="7.7109375" style="397" customWidth="1"/>
    <col min="12808" max="12808" width="5.85546875" style="397" customWidth="1"/>
    <col min="12809" max="12809" width="1.7109375" style="397" customWidth="1"/>
    <col min="12810" max="12810" width="10.7109375" style="397" customWidth="1"/>
    <col min="12811" max="12811" width="1.7109375" style="397" customWidth="1"/>
    <col min="12812" max="12812" width="10.7109375" style="397" customWidth="1"/>
    <col min="12813" max="12813" width="1.7109375" style="397" customWidth="1"/>
    <col min="12814" max="12814" width="10.7109375" style="397" customWidth="1"/>
    <col min="12815" max="12815" width="1.7109375" style="397" customWidth="1"/>
    <col min="12816" max="12816" width="10.7109375" style="397" customWidth="1"/>
    <col min="12817" max="12817" width="1.7109375" style="397" customWidth="1"/>
    <col min="12818" max="12818" width="9.140625" style="397"/>
    <col min="12819" max="12819" width="8.7109375" style="397" customWidth="1"/>
    <col min="12820" max="12820" width="0" style="397" hidden="1" customWidth="1"/>
    <col min="12821" max="12821" width="5.7109375" style="397" customWidth="1"/>
    <col min="12822" max="13056" width="9.140625" style="397"/>
    <col min="13057" max="13058" width="3.28515625" style="397" customWidth="1"/>
    <col min="13059" max="13059" width="4.7109375" style="397" customWidth="1"/>
    <col min="13060" max="13060" width="4.28515625" style="397" customWidth="1"/>
    <col min="13061" max="13061" width="12.7109375" style="397" customWidth="1"/>
    <col min="13062" max="13062" width="2.7109375" style="397" customWidth="1"/>
    <col min="13063" max="13063" width="7.7109375" style="397" customWidth="1"/>
    <col min="13064" max="13064" width="5.85546875" style="397" customWidth="1"/>
    <col min="13065" max="13065" width="1.7109375" style="397" customWidth="1"/>
    <col min="13066" max="13066" width="10.7109375" style="397" customWidth="1"/>
    <col min="13067" max="13067" width="1.7109375" style="397" customWidth="1"/>
    <col min="13068" max="13068" width="10.7109375" style="397" customWidth="1"/>
    <col min="13069" max="13069" width="1.7109375" style="397" customWidth="1"/>
    <col min="13070" max="13070" width="10.7109375" style="397" customWidth="1"/>
    <col min="13071" max="13071" width="1.7109375" style="397" customWidth="1"/>
    <col min="13072" max="13072" width="10.7109375" style="397" customWidth="1"/>
    <col min="13073" max="13073" width="1.7109375" style="397" customWidth="1"/>
    <col min="13074" max="13074" width="9.140625" style="397"/>
    <col min="13075" max="13075" width="8.7109375" style="397" customWidth="1"/>
    <col min="13076" max="13076" width="0" style="397" hidden="1" customWidth="1"/>
    <col min="13077" max="13077" width="5.7109375" style="397" customWidth="1"/>
    <col min="13078" max="13312" width="9.140625" style="397"/>
    <col min="13313" max="13314" width="3.28515625" style="397" customWidth="1"/>
    <col min="13315" max="13315" width="4.7109375" style="397" customWidth="1"/>
    <col min="13316" max="13316" width="4.28515625" style="397" customWidth="1"/>
    <col min="13317" max="13317" width="12.7109375" style="397" customWidth="1"/>
    <col min="13318" max="13318" width="2.7109375" style="397" customWidth="1"/>
    <col min="13319" max="13319" width="7.7109375" style="397" customWidth="1"/>
    <col min="13320" max="13320" width="5.85546875" style="397" customWidth="1"/>
    <col min="13321" max="13321" width="1.7109375" style="397" customWidth="1"/>
    <col min="13322" max="13322" width="10.7109375" style="397" customWidth="1"/>
    <col min="13323" max="13323" width="1.7109375" style="397" customWidth="1"/>
    <col min="13324" max="13324" width="10.7109375" style="397" customWidth="1"/>
    <col min="13325" max="13325" width="1.7109375" style="397" customWidth="1"/>
    <col min="13326" max="13326" width="10.7109375" style="397" customWidth="1"/>
    <col min="13327" max="13327" width="1.7109375" style="397" customWidth="1"/>
    <col min="13328" max="13328" width="10.7109375" style="397" customWidth="1"/>
    <col min="13329" max="13329" width="1.7109375" style="397" customWidth="1"/>
    <col min="13330" max="13330" width="9.140625" style="397"/>
    <col min="13331" max="13331" width="8.7109375" style="397" customWidth="1"/>
    <col min="13332" max="13332" width="0" style="397" hidden="1" customWidth="1"/>
    <col min="13333" max="13333" width="5.7109375" style="397" customWidth="1"/>
    <col min="13334" max="13568" width="9.140625" style="397"/>
    <col min="13569" max="13570" width="3.28515625" style="397" customWidth="1"/>
    <col min="13571" max="13571" width="4.7109375" style="397" customWidth="1"/>
    <col min="13572" max="13572" width="4.28515625" style="397" customWidth="1"/>
    <col min="13573" max="13573" width="12.7109375" style="397" customWidth="1"/>
    <col min="13574" max="13574" width="2.7109375" style="397" customWidth="1"/>
    <col min="13575" max="13575" width="7.7109375" style="397" customWidth="1"/>
    <col min="13576" max="13576" width="5.85546875" style="397" customWidth="1"/>
    <col min="13577" max="13577" width="1.7109375" style="397" customWidth="1"/>
    <col min="13578" max="13578" width="10.7109375" style="397" customWidth="1"/>
    <col min="13579" max="13579" width="1.7109375" style="397" customWidth="1"/>
    <col min="13580" max="13580" width="10.7109375" style="397" customWidth="1"/>
    <col min="13581" max="13581" width="1.7109375" style="397" customWidth="1"/>
    <col min="13582" max="13582" width="10.7109375" style="397" customWidth="1"/>
    <col min="13583" max="13583" width="1.7109375" style="397" customWidth="1"/>
    <col min="13584" max="13584" width="10.7109375" style="397" customWidth="1"/>
    <col min="13585" max="13585" width="1.7109375" style="397" customWidth="1"/>
    <col min="13586" max="13586" width="9.140625" style="397"/>
    <col min="13587" max="13587" width="8.7109375" style="397" customWidth="1"/>
    <col min="13588" max="13588" width="0" style="397" hidden="1" customWidth="1"/>
    <col min="13589" max="13589" width="5.7109375" style="397" customWidth="1"/>
    <col min="13590" max="13824" width="9.140625" style="397"/>
    <col min="13825" max="13826" width="3.28515625" style="397" customWidth="1"/>
    <col min="13827" max="13827" width="4.7109375" style="397" customWidth="1"/>
    <col min="13828" max="13828" width="4.28515625" style="397" customWidth="1"/>
    <col min="13829" max="13829" width="12.7109375" style="397" customWidth="1"/>
    <col min="13830" max="13830" width="2.7109375" style="397" customWidth="1"/>
    <col min="13831" max="13831" width="7.7109375" style="397" customWidth="1"/>
    <col min="13832" max="13832" width="5.85546875" style="397" customWidth="1"/>
    <col min="13833" max="13833" width="1.7109375" style="397" customWidth="1"/>
    <col min="13834" max="13834" width="10.7109375" style="397" customWidth="1"/>
    <col min="13835" max="13835" width="1.7109375" style="397" customWidth="1"/>
    <col min="13836" max="13836" width="10.7109375" style="397" customWidth="1"/>
    <col min="13837" max="13837" width="1.7109375" style="397" customWidth="1"/>
    <col min="13838" max="13838" width="10.7109375" style="397" customWidth="1"/>
    <col min="13839" max="13839" width="1.7109375" style="397" customWidth="1"/>
    <col min="13840" max="13840" width="10.7109375" style="397" customWidth="1"/>
    <col min="13841" max="13841" width="1.7109375" style="397" customWidth="1"/>
    <col min="13842" max="13842" width="9.140625" style="397"/>
    <col min="13843" max="13843" width="8.7109375" style="397" customWidth="1"/>
    <col min="13844" max="13844" width="0" style="397" hidden="1" customWidth="1"/>
    <col min="13845" max="13845" width="5.7109375" style="397" customWidth="1"/>
    <col min="13846" max="14080" width="9.140625" style="397"/>
    <col min="14081" max="14082" width="3.28515625" style="397" customWidth="1"/>
    <col min="14083" max="14083" width="4.7109375" style="397" customWidth="1"/>
    <col min="14084" max="14084" width="4.28515625" style="397" customWidth="1"/>
    <col min="14085" max="14085" width="12.7109375" style="397" customWidth="1"/>
    <col min="14086" max="14086" width="2.7109375" style="397" customWidth="1"/>
    <col min="14087" max="14087" width="7.7109375" style="397" customWidth="1"/>
    <col min="14088" max="14088" width="5.85546875" style="397" customWidth="1"/>
    <col min="14089" max="14089" width="1.7109375" style="397" customWidth="1"/>
    <col min="14090" max="14090" width="10.7109375" style="397" customWidth="1"/>
    <col min="14091" max="14091" width="1.7109375" style="397" customWidth="1"/>
    <col min="14092" max="14092" width="10.7109375" style="397" customWidth="1"/>
    <col min="14093" max="14093" width="1.7109375" style="397" customWidth="1"/>
    <col min="14094" max="14094" width="10.7109375" style="397" customWidth="1"/>
    <col min="14095" max="14095" width="1.7109375" style="397" customWidth="1"/>
    <col min="14096" max="14096" width="10.7109375" style="397" customWidth="1"/>
    <col min="14097" max="14097" width="1.7109375" style="397" customWidth="1"/>
    <col min="14098" max="14098" width="9.140625" style="397"/>
    <col min="14099" max="14099" width="8.7109375" style="397" customWidth="1"/>
    <col min="14100" max="14100" width="0" style="397" hidden="1" customWidth="1"/>
    <col min="14101" max="14101" width="5.7109375" style="397" customWidth="1"/>
    <col min="14102" max="14336" width="9.140625" style="397"/>
    <col min="14337" max="14338" width="3.28515625" style="397" customWidth="1"/>
    <col min="14339" max="14339" width="4.7109375" style="397" customWidth="1"/>
    <col min="14340" max="14340" width="4.28515625" style="397" customWidth="1"/>
    <col min="14341" max="14341" width="12.7109375" style="397" customWidth="1"/>
    <col min="14342" max="14342" width="2.7109375" style="397" customWidth="1"/>
    <col min="14343" max="14343" width="7.7109375" style="397" customWidth="1"/>
    <col min="14344" max="14344" width="5.85546875" style="397" customWidth="1"/>
    <col min="14345" max="14345" width="1.7109375" style="397" customWidth="1"/>
    <col min="14346" max="14346" width="10.7109375" style="397" customWidth="1"/>
    <col min="14347" max="14347" width="1.7109375" style="397" customWidth="1"/>
    <col min="14348" max="14348" width="10.7109375" style="397" customWidth="1"/>
    <col min="14349" max="14349" width="1.7109375" style="397" customWidth="1"/>
    <col min="14350" max="14350" width="10.7109375" style="397" customWidth="1"/>
    <col min="14351" max="14351" width="1.7109375" style="397" customWidth="1"/>
    <col min="14352" max="14352" width="10.7109375" style="397" customWidth="1"/>
    <col min="14353" max="14353" width="1.7109375" style="397" customWidth="1"/>
    <col min="14354" max="14354" width="9.140625" style="397"/>
    <col min="14355" max="14355" width="8.7109375" style="397" customWidth="1"/>
    <col min="14356" max="14356" width="0" style="397" hidden="1" customWidth="1"/>
    <col min="14357" max="14357" width="5.7109375" style="397" customWidth="1"/>
    <col min="14358" max="14592" width="9.140625" style="397"/>
    <col min="14593" max="14594" width="3.28515625" style="397" customWidth="1"/>
    <col min="14595" max="14595" width="4.7109375" style="397" customWidth="1"/>
    <col min="14596" max="14596" width="4.28515625" style="397" customWidth="1"/>
    <col min="14597" max="14597" width="12.7109375" style="397" customWidth="1"/>
    <col min="14598" max="14598" width="2.7109375" style="397" customWidth="1"/>
    <col min="14599" max="14599" width="7.7109375" style="397" customWidth="1"/>
    <col min="14600" max="14600" width="5.85546875" style="397" customWidth="1"/>
    <col min="14601" max="14601" width="1.7109375" style="397" customWidth="1"/>
    <col min="14602" max="14602" width="10.7109375" style="397" customWidth="1"/>
    <col min="14603" max="14603" width="1.7109375" style="397" customWidth="1"/>
    <col min="14604" max="14604" width="10.7109375" style="397" customWidth="1"/>
    <col min="14605" max="14605" width="1.7109375" style="397" customWidth="1"/>
    <col min="14606" max="14606" width="10.7109375" style="397" customWidth="1"/>
    <col min="14607" max="14607" width="1.7109375" style="397" customWidth="1"/>
    <col min="14608" max="14608" width="10.7109375" style="397" customWidth="1"/>
    <col min="14609" max="14609" width="1.7109375" style="397" customWidth="1"/>
    <col min="14610" max="14610" width="9.140625" style="397"/>
    <col min="14611" max="14611" width="8.7109375" style="397" customWidth="1"/>
    <col min="14612" max="14612" width="0" style="397" hidden="1" customWidth="1"/>
    <col min="14613" max="14613" width="5.7109375" style="397" customWidth="1"/>
    <col min="14614" max="14848" width="9.140625" style="397"/>
    <col min="14849" max="14850" width="3.28515625" style="397" customWidth="1"/>
    <col min="14851" max="14851" width="4.7109375" style="397" customWidth="1"/>
    <col min="14852" max="14852" width="4.28515625" style="397" customWidth="1"/>
    <col min="14853" max="14853" width="12.7109375" style="397" customWidth="1"/>
    <col min="14854" max="14854" width="2.7109375" style="397" customWidth="1"/>
    <col min="14855" max="14855" width="7.7109375" style="397" customWidth="1"/>
    <col min="14856" max="14856" width="5.85546875" style="397" customWidth="1"/>
    <col min="14857" max="14857" width="1.7109375" style="397" customWidth="1"/>
    <col min="14858" max="14858" width="10.7109375" style="397" customWidth="1"/>
    <col min="14859" max="14859" width="1.7109375" style="397" customWidth="1"/>
    <col min="14860" max="14860" width="10.7109375" style="397" customWidth="1"/>
    <col min="14861" max="14861" width="1.7109375" style="397" customWidth="1"/>
    <col min="14862" max="14862" width="10.7109375" style="397" customWidth="1"/>
    <col min="14863" max="14863" width="1.7109375" style="397" customWidth="1"/>
    <col min="14864" max="14864" width="10.7109375" style="397" customWidth="1"/>
    <col min="14865" max="14865" width="1.7109375" style="397" customWidth="1"/>
    <col min="14866" max="14866" width="9.140625" style="397"/>
    <col min="14867" max="14867" width="8.7109375" style="397" customWidth="1"/>
    <col min="14868" max="14868" width="0" style="397" hidden="1" customWidth="1"/>
    <col min="14869" max="14869" width="5.7109375" style="397" customWidth="1"/>
    <col min="14870" max="15104" width="9.140625" style="397"/>
    <col min="15105" max="15106" width="3.28515625" style="397" customWidth="1"/>
    <col min="15107" max="15107" width="4.7109375" style="397" customWidth="1"/>
    <col min="15108" max="15108" width="4.28515625" style="397" customWidth="1"/>
    <col min="15109" max="15109" width="12.7109375" style="397" customWidth="1"/>
    <col min="15110" max="15110" width="2.7109375" style="397" customWidth="1"/>
    <col min="15111" max="15111" width="7.7109375" style="397" customWidth="1"/>
    <col min="15112" max="15112" width="5.85546875" style="397" customWidth="1"/>
    <col min="15113" max="15113" width="1.7109375" style="397" customWidth="1"/>
    <col min="15114" max="15114" width="10.7109375" style="397" customWidth="1"/>
    <col min="15115" max="15115" width="1.7109375" style="397" customWidth="1"/>
    <col min="15116" max="15116" width="10.7109375" style="397" customWidth="1"/>
    <col min="15117" max="15117" width="1.7109375" style="397" customWidth="1"/>
    <col min="15118" max="15118" width="10.7109375" style="397" customWidth="1"/>
    <col min="15119" max="15119" width="1.7109375" style="397" customWidth="1"/>
    <col min="15120" max="15120" width="10.7109375" style="397" customWidth="1"/>
    <col min="15121" max="15121" width="1.7109375" style="397" customWidth="1"/>
    <col min="15122" max="15122" width="9.140625" style="397"/>
    <col min="15123" max="15123" width="8.7109375" style="397" customWidth="1"/>
    <col min="15124" max="15124" width="0" style="397" hidden="1" customWidth="1"/>
    <col min="15125" max="15125" width="5.7109375" style="397" customWidth="1"/>
    <col min="15126" max="15360" width="9.140625" style="397"/>
    <col min="15361" max="15362" width="3.28515625" style="397" customWidth="1"/>
    <col min="15363" max="15363" width="4.7109375" style="397" customWidth="1"/>
    <col min="15364" max="15364" width="4.28515625" style="397" customWidth="1"/>
    <col min="15365" max="15365" width="12.7109375" style="397" customWidth="1"/>
    <col min="15366" max="15366" width="2.7109375" style="397" customWidth="1"/>
    <col min="15367" max="15367" width="7.7109375" style="397" customWidth="1"/>
    <col min="15368" max="15368" width="5.85546875" style="397" customWidth="1"/>
    <col min="15369" max="15369" width="1.7109375" style="397" customWidth="1"/>
    <col min="15370" max="15370" width="10.7109375" style="397" customWidth="1"/>
    <col min="15371" max="15371" width="1.7109375" style="397" customWidth="1"/>
    <col min="15372" max="15372" width="10.7109375" style="397" customWidth="1"/>
    <col min="15373" max="15373" width="1.7109375" style="397" customWidth="1"/>
    <col min="15374" max="15374" width="10.7109375" style="397" customWidth="1"/>
    <col min="15375" max="15375" width="1.7109375" style="397" customWidth="1"/>
    <col min="15376" max="15376" width="10.7109375" style="397" customWidth="1"/>
    <col min="15377" max="15377" width="1.7109375" style="397" customWidth="1"/>
    <col min="15378" max="15378" width="9.140625" style="397"/>
    <col min="15379" max="15379" width="8.7109375" style="397" customWidth="1"/>
    <col min="15380" max="15380" width="0" style="397" hidden="1" customWidth="1"/>
    <col min="15381" max="15381" width="5.7109375" style="397" customWidth="1"/>
    <col min="15382" max="15616" width="9.140625" style="397"/>
    <col min="15617" max="15618" width="3.28515625" style="397" customWidth="1"/>
    <col min="15619" max="15619" width="4.7109375" style="397" customWidth="1"/>
    <col min="15620" max="15620" width="4.28515625" style="397" customWidth="1"/>
    <col min="15621" max="15621" width="12.7109375" style="397" customWidth="1"/>
    <col min="15622" max="15622" width="2.7109375" style="397" customWidth="1"/>
    <col min="15623" max="15623" width="7.7109375" style="397" customWidth="1"/>
    <col min="15624" max="15624" width="5.85546875" style="397" customWidth="1"/>
    <col min="15625" max="15625" width="1.7109375" style="397" customWidth="1"/>
    <col min="15626" max="15626" width="10.7109375" style="397" customWidth="1"/>
    <col min="15627" max="15627" width="1.7109375" style="397" customWidth="1"/>
    <col min="15628" max="15628" width="10.7109375" style="397" customWidth="1"/>
    <col min="15629" max="15629" width="1.7109375" style="397" customWidth="1"/>
    <col min="15630" max="15630" width="10.7109375" style="397" customWidth="1"/>
    <col min="15631" max="15631" width="1.7109375" style="397" customWidth="1"/>
    <col min="15632" max="15632" width="10.7109375" style="397" customWidth="1"/>
    <col min="15633" max="15633" width="1.7109375" style="397" customWidth="1"/>
    <col min="15634" max="15634" width="9.140625" style="397"/>
    <col min="15635" max="15635" width="8.7109375" style="397" customWidth="1"/>
    <col min="15636" max="15636" width="0" style="397" hidden="1" customWidth="1"/>
    <col min="15637" max="15637" width="5.7109375" style="397" customWidth="1"/>
    <col min="15638" max="15872" width="9.140625" style="397"/>
    <col min="15873" max="15874" width="3.28515625" style="397" customWidth="1"/>
    <col min="15875" max="15875" width="4.7109375" style="397" customWidth="1"/>
    <col min="15876" max="15876" width="4.28515625" style="397" customWidth="1"/>
    <col min="15877" max="15877" width="12.7109375" style="397" customWidth="1"/>
    <col min="15878" max="15878" width="2.7109375" style="397" customWidth="1"/>
    <col min="15879" max="15879" width="7.7109375" style="397" customWidth="1"/>
    <col min="15880" max="15880" width="5.85546875" style="397" customWidth="1"/>
    <col min="15881" max="15881" width="1.7109375" style="397" customWidth="1"/>
    <col min="15882" max="15882" width="10.7109375" style="397" customWidth="1"/>
    <col min="15883" max="15883" width="1.7109375" style="397" customWidth="1"/>
    <col min="15884" max="15884" width="10.7109375" style="397" customWidth="1"/>
    <col min="15885" max="15885" width="1.7109375" style="397" customWidth="1"/>
    <col min="15886" max="15886" width="10.7109375" style="397" customWidth="1"/>
    <col min="15887" max="15887" width="1.7109375" style="397" customWidth="1"/>
    <col min="15888" max="15888" width="10.7109375" style="397" customWidth="1"/>
    <col min="15889" max="15889" width="1.7109375" style="397" customWidth="1"/>
    <col min="15890" max="15890" width="9.140625" style="397"/>
    <col min="15891" max="15891" width="8.7109375" style="397" customWidth="1"/>
    <col min="15892" max="15892" width="0" style="397" hidden="1" customWidth="1"/>
    <col min="15893" max="15893" width="5.7109375" style="397" customWidth="1"/>
    <col min="15894" max="16128" width="9.140625" style="397"/>
    <col min="16129" max="16130" width="3.28515625" style="397" customWidth="1"/>
    <col min="16131" max="16131" width="4.7109375" style="397" customWidth="1"/>
    <col min="16132" max="16132" width="4.28515625" style="397" customWidth="1"/>
    <col min="16133" max="16133" width="12.7109375" style="397" customWidth="1"/>
    <col min="16134" max="16134" width="2.7109375" style="397" customWidth="1"/>
    <col min="16135" max="16135" width="7.7109375" style="397" customWidth="1"/>
    <col min="16136" max="16136" width="5.85546875" style="397" customWidth="1"/>
    <col min="16137" max="16137" width="1.7109375" style="397" customWidth="1"/>
    <col min="16138" max="16138" width="10.7109375" style="397" customWidth="1"/>
    <col min="16139" max="16139" width="1.7109375" style="397" customWidth="1"/>
    <col min="16140" max="16140" width="10.7109375" style="397" customWidth="1"/>
    <col min="16141" max="16141" width="1.7109375" style="397" customWidth="1"/>
    <col min="16142" max="16142" width="10.7109375" style="397" customWidth="1"/>
    <col min="16143" max="16143" width="1.7109375" style="397" customWidth="1"/>
    <col min="16144" max="16144" width="10.7109375" style="397" customWidth="1"/>
    <col min="16145" max="16145" width="1.7109375" style="397" customWidth="1"/>
    <col min="16146" max="16146" width="9.140625" style="397"/>
    <col min="16147" max="16147" width="8.7109375" style="397" customWidth="1"/>
    <col min="16148" max="16148" width="0" style="397" hidden="1" customWidth="1"/>
    <col min="16149" max="16149" width="5.7109375" style="397" customWidth="1"/>
    <col min="16150" max="16384" width="9.140625" style="397"/>
  </cols>
  <sheetData>
    <row r="1" spans="1:20" s="266" customFormat="1" ht="76.5" customHeight="1" x14ac:dyDescent="0.2">
      <c r="A1" s="264">
        <f>'[6]Week SetUp'!$A$6</f>
        <v>0</v>
      </c>
      <c r="B1" s="265"/>
      <c r="I1" s="267"/>
      <c r="J1" s="268"/>
      <c r="K1" s="268"/>
      <c r="L1" s="269"/>
      <c r="M1" s="267"/>
      <c r="N1" s="267"/>
      <c r="O1" s="267"/>
      <c r="Q1" s="267"/>
    </row>
    <row r="2" spans="1:20" s="273" customFormat="1" ht="18" x14ac:dyDescent="0.25">
      <c r="A2" s="270"/>
      <c r="B2" s="270"/>
      <c r="C2" s="270"/>
      <c r="D2" s="270"/>
      <c r="E2" s="270"/>
      <c r="F2" s="271"/>
      <c r="G2" s="499" t="s">
        <v>57</v>
      </c>
      <c r="H2" s="499"/>
      <c r="I2" s="499"/>
      <c r="J2" s="499"/>
      <c r="K2" s="499"/>
      <c r="L2" s="499"/>
      <c r="M2" s="272"/>
      <c r="O2" s="272"/>
      <c r="Q2" s="272"/>
    </row>
    <row r="3" spans="1:20" s="280" customFormat="1" ht="10.5" customHeight="1" x14ac:dyDescent="0.2">
      <c r="A3" s="274" t="s">
        <v>80</v>
      </c>
      <c r="B3" s="274"/>
      <c r="C3" s="274"/>
      <c r="D3" s="274"/>
      <c r="E3" s="274"/>
      <c r="F3" s="274"/>
      <c r="G3" s="274"/>
      <c r="H3" s="274"/>
      <c r="I3" s="275"/>
      <c r="J3" s="276"/>
      <c r="K3" s="277"/>
      <c r="L3" s="278"/>
      <c r="M3" s="275"/>
      <c r="N3" s="274"/>
      <c r="O3" s="275"/>
      <c r="P3" s="274"/>
      <c r="Q3" s="279" t="s">
        <v>2</v>
      </c>
    </row>
    <row r="4" spans="1:20" s="290" customFormat="1" ht="11.25" customHeight="1" thickBot="1" x14ac:dyDescent="0.25">
      <c r="A4" s="281" t="str">
        <f>'[6]Week SetUp'!$A$10</f>
        <v>26th - 30th May 2016</v>
      </c>
      <c r="B4" s="281"/>
      <c r="C4" s="281"/>
      <c r="D4" s="282"/>
      <c r="E4" s="282"/>
      <c r="F4" s="283">
        <f>'[6]Week SetUp'!$C$10</f>
        <v>0</v>
      </c>
      <c r="G4" s="284"/>
      <c r="H4" s="282"/>
      <c r="I4" s="285"/>
      <c r="J4" s="286">
        <f>'[6]Week SetUp'!$D$10</f>
        <v>0</v>
      </c>
      <c r="K4" s="287"/>
      <c r="L4" s="288">
        <f>'[6]Week SetUp'!$A$12</f>
        <v>0</v>
      </c>
      <c r="M4" s="285"/>
      <c r="N4" s="282"/>
      <c r="O4" s="285"/>
      <c r="P4" s="282"/>
      <c r="Q4" s="289" t="str">
        <f>'[6]Week SetUp'!$E$10</f>
        <v>Lamech Kevin Clarke</v>
      </c>
    </row>
    <row r="5" spans="1:20" s="280" customFormat="1" ht="9" x14ac:dyDescent="0.2">
      <c r="A5" s="291"/>
      <c r="B5" s="292" t="s">
        <v>3</v>
      </c>
      <c r="C5" s="292" t="str">
        <f>IF(OR(F2="Week 3",F2="Masters"),"CP","Rank")</f>
        <v>Rank</v>
      </c>
      <c r="D5" s="292" t="s">
        <v>4</v>
      </c>
      <c r="E5" s="293" t="s">
        <v>5</v>
      </c>
      <c r="F5" s="293" t="s">
        <v>6</v>
      </c>
      <c r="G5" s="293"/>
      <c r="H5" s="293" t="s">
        <v>77</v>
      </c>
      <c r="I5" s="293"/>
      <c r="J5" s="292" t="s">
        <v>8</v>
      </c>
      <c r="K5" s="294"/>
      <c r="L5" s="292" t="s">
        <v>9</v>
      </c>
      <c r="M5" s="294"/>
      <c r="N5" s="292" t="s">
        <v>10</v>
      </c>
      <c r="O5" s="294"/>
      <c r="P5" s="292"/>
      <c r="Q5" s="295"/>
    </row>
    <row r="6" spans="1:20" s="280" customFormat="1" ht="3.75" customHeight="1" thickBot="1" x14ac:dyDescent="0.25">
      <c r="A6" s="296"/>
      <c r="B6" s="297"/>
      <c r="C6" s="297"/>
      <c r="D6" s="297"/>
      <c r="E6" s="298"/>
      <c r="F6" s="298"/>
      <c r="G6" s="299"/>
      <c r="H6" s="298"/>
      <c r="I6" s="300"/>
      <c r="J6" s="297"/>
      <c r="K6" s="300"/>
      <c r="L6" s="297"/>
      <c r="M6" s="300"/>
      <c r="N6" s="297"/>
      <c r="O6" s="300"/>
      <c r="P6" s="297"/>
      <c r="Q6" s="301"/>
    </row>
    <row r="7" spans="1:20" s="299" customFormat="1" ht="10.5" customHeight="1" x14ac:dyDescent="0.2">
      <c r="A7" s="302">
        <v>1</v>
      </c>
      <c r="B7" s="303">
        <f>IF($D7="","",VLOOKUP($D7,'[6]Boys Do Main Draw Prep'!$A$7:$V$23,20))</f>
        <v>0</v>
      </c>
      <c r="C7" s="303">
        <f>IF($D7="","",VLOOKUP($D7,'[6]Boys Do Main Draw Prep'!$A$7:$V$23,21))</f>
        <v>0</v>
      </c>
      <c r="D7" s="304">
        <v>1</v>
      </c>
      <c r="E7" s="305" t="str">
        <f>UPPER(IF($D7="","",VLOOKUP($D7,'[6]Boys Do Main Draw Prep'!$A$7:$V$23,2)))</f>
        <v>SHEPPARD</v>
      </c>
      <c r="F7" s="305" t="str">
        <f>IF($D7="","",VLOOKUP($D7,'[6]Boys Do Main Draw Prep'!$A$7:$V$23,3))</f>
        <v>LIAM</v>
      </c>
      <c r="G7" s="306"/>
      <c r="H7" s="305">
        <f>IF($D7="","",VLOOKUP($D7,'[6]Boys Do Main Draw Prep'!$A$7:$V$23,4))</f>
        <v>0</v>
      </c>
      <c r="I7" s="307"/>
      <c r="J7" s="308"/>
      <c r="K7" s="309"/>
      <c r="L7" s="308"/>
      <c r="M7" s="309"/>
      <c r="N7" s="308"/>
      <c r="O7" s="309"/>
      <c r="P7" s="308"/>
      <c r="Q7" s="310"/>
      <c r="R7" s="311"/>
      <c r="T7" s="312" t="str">
        <f>'[6]SetUp Officials'!P21</f>
        <v>Umpire</v>
      </c>
    </row>
    <row r="8" spans="1:20" s="299" customFormat="1" ht="9.6" customHeight="1" x14ac:dyDescent="0.2">
      <c r="A8" s="313"/>
      <c r="B8" s="314"/>
      <c r="C8" s="314"/>
      <c r="D8" s="314"/>
      <c r="E8" s="305" t="str">
        <f>UPPER(IF($D7="","",VLOOKUP($D7,'[6]Boys Do Main Draw Prep'!$A$7:$V$23,7)))</f>
        <v>LESLIE</v>
      </c>
      <c r="F8" s="305" t="str">
        <f>IF($D7="","",VLOOKUP($D7,'[6]Boys Do Main Draw Prep'!$A$7:$V$23,8))</f>
        <v>ALIJAH</v>
      </c>
      <c r="G8" s="306"/>
      <c r="H8" s="305">
        <f>IF($D7="","",VLOOKUP($D7,'[6]Boys Do Main Draw Prep'!$A$7:$V$23,9))</f>
        <v>0</v>
      </c>
      <c r="I8" s="315"/>
      <c r="J8" s="316" t="str">
        <f>IF(I8="a",E7,IF(I8="b",E9,""))</f>
        <v/>
      </c>
      <c r="K8" s="309"/>
      <c r="L8" s="308"/>
      <c r="M8" s="309"/>
      <c r="N8" s="308"/>
      <c r="O8" s="309"/>
      <c r="P8" s="308"/>
      <c r="Q8" s="310"/>
      <c r="R8" s="311"/>
      <c r="T8" s="317" t="str">
        <f>'[6]SetUp Officials'!P22</f>
        <v/>
      </c>
    </row>
    <row r="9" spans="1:20" s="299" customFormat="1" ht="9.6" customHeight="1" x14ac:dyDescent="0.2">
      <c r="A9" s="313"/>
      <c r="B9" s="314"/>
      <c r="C9" s="314"/>
      <c r="D9" s="314"/>
      <c r="E9" s="308"/>
      <c r="F9" s="308"/>
      <c r="H9" s="308"/>
      <c r="I9" s="318"/>
      <c r="J9" s="319" t="str">
        <f>UPPER(IF(OR(I10="a",I10="as"),E7,IF(OR(I10="b",I10="bs"),E11,)))</f>
        <v>SHEPPARD</v>
      </c>
      <c r="K9" s="320"/>
      <c r="L9" s="308"/>
      <c r="M9" s="309"/>
      <c r="N9" s="308"/>
      <c r="O9" s="309"/>
      <c r="P9" s="308"/>
      <c r="Q9" s="310"/>
      <c r="R9" s="311"/>
      <c r="T9" s="317" t="str">
        <f>'[6]SetUp Officials'!P23</f>
        <v/>
      </c>
    </row>
    <row r="10" spans="1:20" s="299" customFormat="1" ht="9.6" customHeight="1" x14ac:dyDescent="0.2">
      <c r="A10" s="313"/>
      <c r="B10" s="314"/>
      <c r="C10" s="314"/>
      <c r="D10" s="314"/>
      <c r="E10" s="308"/>
      <c r="F10" s="308"/>
      <c r="H10" s="321" t="s">
        <v>11</v>
      </c>
      <c r="I10" s="322" t="s">
        <v>12</v>
      </c>
      <c r="J10" s="323" t="str">
        <f>UPPER(IF(OR(I10="a",I10="as"),E8,IF(OR(I10="b",I10="bs"),E12,)))</f>
        <v>LESLIE</v>
      </c>
      <c r="K10" s="324"/>
      <c r="L10" s="308"/>
      <c r="M10" s="309"/>
      <c r="N10" s="308"/>
      <c r="O10" s="309"/>
      <c r="P10" s="308"/>
      <c r="Q10" s="310"/>
      <c r="R10" s="311"/>
      <c r="T10" s="317" t="str">
        <f>'[6]SetUp Officials'!P24</f>
        <v/>
      </c>
    </row>
    <row r="11" spans="1:20" s="299" customFormat="1" ht="9.6" customHeight="1" x14ac:dyDescent="0.2">
      <c r="A11" s="313">
        <v>2</v>
      </c>
      <c r="B11" s="303">
        <f>IF($D11="","",VLOOKUP($D11,'[6]Boys Do Main Draw Prep'!$A$7:$V$23,20))</f>
        <v>0</v>
      </c>
      <c r="C11" s="303">
        <f>IF($D11="","",VLOOKUP($D11,'[6]Boys Do Main Draw Prep'!$A$7:$V$23,21))</f>
        <v>0</v>
      </c>
      <c r="D11" s="304">
        <v>8</v>
      </c>
      <c r="E11" s="303" t="str">
        <f>UPPER(IF($D11="","",VLOOKUP($D11,'[6]Boys Do Main Draw Prep'!$A$7:$V$23,2)))</f>
        <v>BYE</v>
      </c>
      <c r="F11" s="303">
        <f>IF($D11="","",VLOOKUP($D11,'[6]Boys Do Main Draw Prep'!$A$7:$V$23,3))</f>
        <v>0</v>
      </c>
      <c r="G11" s="325"/>
      <c r="H11" s="303">
        <f>IF($D11="","",VLOOKUP($D11,'[6]Boys Do Main Draw Prep'!$A$7:$V$23,4))</f>
        <v>0</v>
      </c>
      <c r="I11" s="326"/>
      <c r="J11" s="308"/>
      <c r="K11" s="327"/>
      <c r="L11" s="328"/>
      <c r="M11" s="320"/>
      <c r="N11" s="308"/>
      <c r="O11" s="309"/>
      <c r="P11" s="308"/>
      <c r="Q11" s="310"/>
      <c r="R11" s="311"/>
      <c r="T11" s="317" t="str">
        <f>'[6]SetUp Officials'!P25</f>
        <v/>
      </c>
    </row>
    <row r="12" spans="1:20" s="299" customFormat="1" ht="9.6" customHeight="1" x14ac:dyDescent="0.2">
      <c r="A12" s="313"/>
      <c r="B12" s="314"/>
      <c r="C12" s="314"/>
      <c r="D12" s="314"/>
      <c r="E12" s="303" t="str">
        <f>UPPER(IF($D11="","",VLOOKUP($D11,'[6]Boys Do Main Draw Prep'!$A$7:$V$23,7)))</f>
        <v>BYE</v>
      </c>
      <c r="F12" s="303">
        <f>IF($D11="","",VLOOKUP($D11,'[6]Boys Do Main Draw Prep'!$A$7:$V$23,8))</f>
        <v>0</v>
      </c>
      <c r="G12" s="325"/>
      <c r="H12" s="303">
        <f>IF($D11="","",VLOOKUP($D11,'[6]Boys Do Main Draw Prep'!$A$7:$V$23,9))</f>
        <v>0</v>
      </c>
      <c r="I12" s="315"/>
      <c r="J12" s="308"/>
      <c r="K12" s="327"/>
      <c r="L12" s="329"/>
      <c r="M12" s="330"/>
      <c r="N12" s="308"/>
      <c r="O12" s="309"/>
      <c r="P12" s="308"/>
      <c r="Q12" s="310"/>
      <c r="R12" s="311"/>
      <c r="T12" s="317" t="str">
        <f>'[6]SetUp Officials'!P26</f>
        <v/>
      </c>
    </row>
    <row r="13" spans="1:20" s="299" customFormat="1" ht="9.6" customHeight="1" x14ac:dyDescent="0.2">
      <c r="A13" s="313"/>
      <c r="B13" s="314"/>
      <c r="C13" s="314"/>
      <c r="D13" s="331"/>
      <c r="E13" s="308"/>
      <c r="F13" s="308"/>
      <c r="H13" s="308"/>
      <c r="I13" s="332"/>
      <c r="J13" s="308"/>
      <c r="K13" s="318"/>
      <c r="L13" s="319" t="str">
        <f>UPPER(IF(OR(K14="a",K14="as"),J9,IF(OR(K14="b",K14="bs"),J17,)))</f>
        <v>SHEPPARD</v>
      </c>
      <c r="M13" s="309"/>
      <c r="N13" s="308"/>
      <c r="O13" s="309"/>
      <c r="P13" s="308"/>
      <c r="Q13" s="310"/>
      <c r="R13" s="311"/>
      <c r="T13" s="317" t="str">
        <f>'[6]SetUp Officials'!P27</f>
        <v/>
      </c>
    </row>
    <row r="14" spans="1:20" s="299" customFormat="1" ht="9.6" customHeight="1" x14ac:dyDescent="0.2">
      <c r="A14" s="313"/>
      <c r="B14" s="314"/>
      <c r="C14" s="314"/>
      <c r="D14" s="331"/>
      <c r="E14" s="308"/>
      <c r="F14" s="308"/>
      <c r="H14" s="308"/>
      <c r="I14" s="332"/>
      <c r="J14" s="321" t="s">
        <v>11</v>
      </c>
      <c r="K14" s="322" t="s">
        <v>83</v>
      </c>
      <c r="L14" s="323" t="str">
        <f>UPPER(IF(OR(K14="a",K14="as"),J10,IF(OR(K14="b",K14="bs"),J18,)))</f>
        <v>LESLIE</v>
      </c>
      <c r="M14" s="324"/>
      <c r="N14" s="308"/>
      <c r="O14" s="309"/>
      <c r="P14" s="308"/>
      <c r="Q14" s="310"/>
      <c r="R14" s="311"/>
      <c r="T14" s="317" t="str">
        <f>'[6]SetUp Officials'!P28</f>
        <v/>
      </c>
    </row>
    <row r="15" spans="1:20" s="299" customFormat="1" ht="9.6" customHeight="1" x14ac:dyDescent="0.2">
      <c r="A15" s="313">
        <v>3</v>
      </c>
      <c r="B15" s="303">
        <f>IF($D15="","",VLOOKUP($D15,'[6]Boys Do Main Draw Prep'!$A$7:$V$23,20))</f>
        <v>0</v>
      </c>
      <c r="C15" s="303">
        <f>IF($D15="","",VLOOKUP($D15,'[6]Boys Do Main Draw Prep'!$A$7:$V$23,21))</f>
        <v>0</v>
      </c>
      <c r="D15" s="304">
        <v>4</v>
      </c>
      <c r="E15" s="303" t="str">
        <f>UPPER(IF($D15="","",VLOOKUP($D15,'[6]Boys Do Main Draw Prep'!$A$7:$V$23,2)))</f>
        <v>ALI</v>
      </c>
      <c r="F15" s="303" t="str">
        <f>IF($D15="","",VLOOKUP($D15,'[6]Boys Do Main Draw Prep'!$A$7:$V$23,3))</f>
        <v>ELIS</v>
      </c>
      <c r="G15" s="325"/>
      <c r="H15" s="303">
        <f>IF($D15="","",VLOOKUP($D15,'[6]Boys Do Main Draw Prep'!$A$7:$V$23,4))</f>
        <v>0</v>
      </c>
      <c r="I15" s="307"/>
      <c r="J15" s="308"/>
      <c r="K15" s="327"/>
      <c r="L15" s="308" t="s">
        <v>125</v>
      </c>
      <c r="M15" s="327"/>
      <c r="N15" s="328"/>
      <c r="O15" s="309"/>
      <c r="P15" s="308"/>
      <c r="Q15" s="310"/>
      <c r="R15" s="311"/>
      <c r="T15" s="317" t="str">
        <f>'[6]SetUp Officials'!P29</f>
        <v/>
      </c>
    </row>
    <row r="16" spans="1:20" s="299" customFormat="1" ht="9.6" customHeight="1" thickBot="1" x14ac:dyDescent="0.25">
      <c r="A16" s="313"/>
      <c r="B16" s="314"/>
      <c r="C16" s="314"/>
      <c r="D16" s="314"/>
      <c r="E16" s="303" t="str">
        <f>UPPER(IF($D15="","",VLOOKUP($D15,'[6]Boys Do Main Draw Prep'!$A$7:$V$23,7)))</f>
        <v>MC KENZIE</v>
      </c>
      <c r="F16" s="303" t="str">
        <f>IF($D15="","",VLOOKUP($D15,'[6]Boys Do Main Draw Prep'!$A$7:$V$23,8))</f>
        <v>PIERCE</v>
      </c>
      <c r="G16" s="325"/>
      <c r="H16" s="303">
        <f>IF($D15="","",VLOOKUP($D15,'[6]Boys Do Main Draw Prep'!$A$7:$V$23,9))</f>
        <v>0</v>
      </c>
      <c r="I16" s="315"/>
      <c r="J16" s="316" t="str">
        <f>IF(I16="a",E15,IF(I16="b",E17,""))</f>
        <v/>
      </c>
      <c r="K16" s="327"/>
      <c r="L16" s="308"/>
      <c r="M16" s="327"/>
      <c r="N16" s="308"/>
      <c r="O16" s="309"/>
      <c r="P16" s="308"/>
      <c r="Q16" s="310"/>
      <c r="R16" s="311"/>
      <c r="T16" s="333" t="str">
        <f>'[6]SetUp Officials'!P30</f>
        <v>None</v>
      </c>
    </row>
    <row r="17" spans="1:18" s="299" customFormat="1" ht="9.6" customHeight="1" x14ac:dyDescent="0.2">
      <c r="A17" s="313"/>
      <c r="B17" s="314"/>
      <c r="C17" s="314"/>
      <c r="D17" s="331"/>
      <c r="E17" s="308"/>
      <c r="F17" s="308"/>
      <c r="H17" s="308"/>
      <c r="I17" s="318"/>
      <c r="J17" s="319" t="str">
        <f>UPPER(IF(OR(I18="a",I18="as"),E15,IF(OR(I18="b",I18="bs"),E19,)))</f>
        <v>ALI</v>
      </c>
      <c r="K17" s="334"/>
      <c r="L17" s="308"/>
      <c r="M17" s="327"/>
      <c r="N17" s="308"/>
      <c r="O17" s="309"/>
      <c r="P17" s="308"/>
      <c r="Q17" s="310"/>
      <c r="R17" s="311"/>
    </row>
    <row r="18" spans="1:18" s="299" customFormat="1" ht="9.6" customHeight="1" x14ac:dyDescent="0.2">
      <c r="A18" s="313"/>
      <c r="B18" s="314"/>
      <c r="C18" s="314"/>
      <c r="D18" s="331"/>
      <c r="E18" s="308"/>
      <c r="F18" s="308"/>
      <c r="H18" s="321" t="s">
        <v>11</v>
      </c>
      <c r="I18" s="322" t="s">
        <v>13</v>
      </c>
      <c r="J18" s="323" t="str">
        <f>UPPER(IF(OR(I18="a",I18="as"),E16,IF(OR(I18="b",I18="bs"),E20,)))</f>
        <v>MC KENZIE</v>
      </c>
      <c r="K18" s="315"/>
      <c r="L18" s="308"/>
      <c r="M18" s="327"/>
      <c r="N18" s="308"/>
      <c r="O18" s="309"/>
      <c r="P18" s="308"/>
      <c r="Q18" s="310"/>
      <c r="R18" s="311"/>
    </row>
    <row r="19" spans="1:18" s="299" customFormat="1" ht="9.6" customHeight="1" x14ac:dyDescent="0.2">
      <c r="A19" s="313">
        <v>4</v>
      </c>
      <c r="B19" s="303">
        <f>IF($D19="","",VLOOKUP($D19,'[6]Boys Do Main Draw Prep'!$A$7:$V$23,20))</f>
        <v>0</v>
      </c>
      <c r="C19" s="303">
        <f>IF($D19="","",VLOOKUP($D19,'[6]Boys Do Main Draw Prep'!$A$7:$V$23,21))</f>
        <v>0</v>
      </c>
      <c r="D19" s="304">
        <v>8</v>
      </c>
      <c r="E19" s="303" t="str">
        <f>UPPER(IF($D19="","",VLOOKUP($D19,'[6]Boys Do Main Draw Prep'!$A$7:$V$23,2)))</f>
        <v>BYE</v>
      </c>
      <c r="F19" s="303">
        <f>IF($D19="","",VLOOKUP($D19,'[6]Boys Do Main Draw Prep'!$A$7:$V$23,3))</f>
        <v>0</v>
      </c>
      <c r="G19" s="325"/>
      <c r="H19" s="303">
        <f>IF($D19="","",VLOOKUP($D19,'[6]Boys Do Main Draw Prep'!$A$7:$V$23,4))</f>
        <v>0</v>
      </c>
      <c r="I19" s="326"/>
      <c r="J19" s="308"/>
      <c r="K19" s="309"/>
      <c r="L19" s="328"/>
      <c r="M19" s="334"/>
      <c r="N19" s="308"/>
      <c r="O19" s="309"/>
      <c r="P19" s="308"/>
      <c r="Q19" s="310"/>
      <c r="R19" s="311"/>
    </row>
    <row r="20" spans="1:18" s="299" customFormat="1" ht="9.6" customHeight="1" x14ac:dyDescent="0.2">
      <c r="A20" s="313"/>
      <c r="B20" s="314"/>
      <c r="C20" s="314"/>
      <c r="D20" s="314"/>
      <c r="E20" s="303" t="str">
        <f>UPPER(IF($D19="","",VLOOKUP($D19,'[6]Boys Do Main Draw Prep'!$A$7:$V$23,7)))</f>
        <v>BYE</v>
      </c>
      <c r="F20" s="303">
        <f>IF($D19="","",VLOOKUP($D19,'[6]Boys Do Main Draw Prep'!$A$7:$V$23,8))</f>
        <v>0</v>
      </c>
      <c r="G20" s="325"/>
      <c r="H20" s="303">
        <f>IF($D19="","",VLOOKUP($D19,'[6]Boys Do Main Draw Prep'!$A$7:$V$23,9))</f>
        <v>0</v>
      </c>
      <c r="I20" s="315"/>
      <c r="J20" s="308"/>
      <c r="K20" s="309"/>
      <c r="L20" s="329"/>
      <c r="M20" s="335"/>
      <c r="N20" s="308"/>
      <c r="O20" s="309"/>
      <c r="P20" s="308"/>
      <c r="Q20" s="310"/>
      <c r="R20" s="311"/>
    </row>
    <row r="21" spans="1:18" s="299" customFormat="1" ht="9.6" customHeight="1" x14ac:dyDescent="0.2">
      <c r="A21" s="313"/>
      <c r="B21" s="314"/>
      <c r="C21" s="314"/>
      <c r="D21" s="314"/>
      <c r="E21" s="308"/>
      <c r="F21" s="308"/>
      <c r="H21" s="308"/>
      <c r="I21" s="332"/>
      <c r="J21" s="308"/>
      <c r="K21" s="309"/>
      <c r="L21" s="308"/>
      <c r="M21" s="318"/>
      <c r="N21" s="319" t="str">
        <f>UPPER(IF(OR(M22="a",M22="as"),L13,IF(OR(M22="b",M22="bs"),L29,)))</f>
        <v>SHEPPARD</v>
      </c>
      <c r="O21" s="309"/>
      <c r="P21" s="308"/>
      <c r="Q21" s="310"/>
      <c r="R21" s="311"/>
    </row>
    <row r="22" spans="1:18" s="299" customFormat="1" ht="9.6" customHeight="1" x14ac:dyDescent="0.2">
      <c r="A22" s="313"/>
      <c r="B22" s="314"/>
      <c r="C22" s="314"/>
      <c r="D22" s="314"/>
      <c r="E22" s="308"/>
      <c r="F22" s="308"/>
      <c r="H22" s="308"/>
      <c r="I22" s="332"/>
      <c r="J22" s="308"/>
      <c r="K22" s="309"/>
      <c r="L22" s="321" t="s">
        <v>11</v>
      </c>
      <c r="M22" s="322" t="s">
        <v>83</v>
      </c>
      <c r="N22" s="323" t="str">
        <f>UPPER(IF(OR(M22="a",M22="as"),L14,IF(OR(M22="b",M22="bs"),L30,)))</f>
        <v>LESLIE</v>
      </c>
      <c r="O22" s="324"/>
      <c r="P22" s="308"/>
      <c r="Q22" s="310"/>
      <c r="R22" s="311"/>
    </row>
    <row r="23" spans="1:18" s="299" customFormat="1" ht="9.6" customHeight="1" x14ac:dyDescent="0.2">
      <c r="A23" s="302">
        <v>5</v>
      </c>
      <c r="B23" s="303">
        <f>IF($D23="","",VLOOKUP($D23,'[6]Boys Do Main Draw Prep'!$A$7:$V$23,20))</f>
        <v>0</v>
      </c>
      <c r="C23" s="303">
        <f>IF($D23="","",VLOOKUP($D23,'[6]Boys Do Main Draw Prep'!$A$7:$V$23,21))</f>
        <v>0</v>
      </c>
      <c r="D23" s="304">
        <v>2</v>
      </c>
      <c r="E23" s="305" t="str">
        <f>UPPER(IF($D23="","",VLOOKUP($D23,'[6]Boys Do Main Draw Prep'!$A$7:$V$23,2)))</f>
        <v>DURAND</v>
      </c>
      <c r="F23" s="305" t="str">
        <f>IF($D23="","",VLOOKUP($D23,'[6]Boys Do Main Draw Prep'!$A$7:$V$23,3))</f>
        <v>ALEX-JADEN</v>
      </c>
      <c r="G23" s="306"/>
      <c r="H23" s="305">
        <f>IF($D23="","",VLOOKUP($D23,'[6]Boys Do Main Draw Prep'!$A$7:$V$23,4))</f>
        <v>0</v>
      </c>
      <c r="I23" s="307"/>
      <c r="J23" s="308"/>
      <c r="K23" s="309"/>
      <c r="L23" s="308"/>
      <c r="M23" s="327"/>
      <c r="N23" s="308" t="s">
        <v>92</v>
      </c>
      <c r="O23" s="336"/>
      <c r="P23" s="337"/>
      <c r="Q23" s="310"/>
      <c r="R23" s="311"/>
    </row>
    <row r="24" spans="1:18" s="299" customFormat="1" ht="9.6" customHeight="1" x14ac:dyDescent="0.2">
      <c r="A24" s="313"/>
      <c r="B24" s="314"/>
      <c r="C24" s="314"/>
      <c r="D24" s="314"/>
      <c r="E24" s="305" t="str">
        <f>UPPER(IF($D23="","",VLOOKUP($D23,'[6]Boys Do Main Draw Prep'!$A$7:$V$23,7)))</f>
        <v>HINKSON</v>
      </c>
      <c r="F24" s="305" t="str">
        <f>IF($D23="","",VLOOKUP($D23,'[6]Boys Do Main Draw Prep'!$A$7:$V$23,8))</f>
        <v>LEVI</v>
      </c>
      <c r="G24" s="306"/>
      <c r="H24" s="305">
        <f>IF($D23="","",VLOOKUP($D23,'[6]Boys Do Main Draw Prep'!$A$7:$V$23,9))</f>
        <v>0</v>
      </c>
      <c r="I24" s="315"/>
      <c r="J24" s="316" t="str">
        <f>IF(I24="a",E23,IF(I24="b",E25,""))</f>
        <v/>
      </c>
      <c r="K24" s="309"/>
      <c r="L24" s="308"/>
      <c r="M24" s="327"/>
      <c r="N24" s="308"/>
      <c r="O24" s="336"/>
      <c r="P24" s="337"/>
      <c r="Q24" s="310"/>
      <c r="R24" s="311"/>
    </row>
    <row r="25" spans="1:18" s="299" customFormat="1" ht="9.6" customHeight="1" x14ac:dyDescent="0.2">
      <c r="A25" s="313"/>
      <c r="B25" s="314"/>
      <c r="C25" s="314"/>
      <c r="D25" s="314"/>
      <c r="E25" s="308"/>
      <c r="F25" s="308"/>
      <c r="H25" s="308"/>
      <c r="I25" s="318"/>
      <c r="J25" s="319" t="str">
        <f>UPPER(IF(OR(I26="a",I26="as"),E23,IF(OR(I26="b",I26="bs"),E27,)))</f>
        <v>DURAND</v>
      </c>
      <c r="K25" s="320"/>
      <c r="L25" s="308"/>
      <c r="M25" s="327"/>
      <c r="N25" s="308"/>
      <c r="O25" s="336"/>
      <c r="P25" s="337"/>
      <c r="Q25" s="310"/>
      <c r="R25" s="311"/>
    </row>
    <row r="26" spans="1:18" s="299" customFormat="1" ht="9.6" customHeight="1" x14ac:dyDescent="0.2">
      <c r="A26" s="313"/>
      <c r="B26" s="314"/>
      <c r="C26" s="314"/>
      <c r="D26" s="314"/>
      <c r="E26" s="308"/>
      <c r="F26" s="308"/>
      <c r="H26" s="321" t="s">
        <v>11</v>
      </c>
      <c r="I26" s="322" t="s">
        <v>82</v>
      </c>
      <c r="J26" s="323" t="str">
        <f>UPPER(IF(OR(I26="a",I26="as"),E24,IF(OR(I26="b",I26="bs"),E28,)))</f>
        <v>HINKSON</v>
      </c>
      <c r="K26" s="324"/>
      <c r="L26" s="308"/>
      <c r="M26" s="327"/>
      <c r="N26" s="308"/>
      <c r="O26" s="336"/>
      <c r="P26" s="337"/>
      <c r="Q26" s="310"/>
      <c r="R26" s="311"/>
    </row>
    <row r="27" spans="1:18" s="299" customFormat="1" ht="9.6" customHeight="1" x14ac:dyDescent="0.2">
      <c r="A27" s="313">
        <v>6</v>
      </c>
      <c r="B27" s="303">
        <f>IF($D27="","",VLOOKUP($D27,'[6]Boys Do Main Draw Prep'!$A$7:$V$23,20))</f>
        <v>0</v>
      </c>
      <c r="C27" s="303">
        <f>IF($D27="","",VLOOKUP($D27,'[6]Boys Do Main Draw Prep'!$A$7:$V$23,21))</f>
        <v>0</v>
      </c>
      <c r="D27" s="304">
        <v>5</v>
      </c>
      <c r="E27" s="303" t="str">
        <f>UPPER(IF($D27="","",VLOOKUP($D27,'[6]Boys Do Main Draw Prep'!$A$7:$V$23,2)))</f>
        <v>GEORGE</v>
      </c>
      <c r="F27" s="303" t="str">
        <f>IF($D27="","",VLOOKUP($D27,'[6]Boys Do Main Draw Prep'!$A$7:$V$23,3))</f>
        <v>ENOCH</v>
      </c>
      <c r="G27" s="325"/>
      <c r="H27" s="303">
        <f>IF($D27="","",VLOOKUP($D27,'[6]Boys Do Main Draw Prep'!$A$7:$V$23,4))</f>
        <v>0</v>
      </c>
      <c r="I27" s="326"/>
      <c r="J27" s="308" t="s">
        <v>85</v>
      </c>
      <c r="K27" s="327"/>
      <c r="L27" s="328"/>
      <c r="M27" s="334"/>
      <c r="N27" s="308"/>
      <c r="O27" s="336"/>
      <c r="P27" s="337"/>
      <c r="Q27" s="310"/>
      <c r="R27" s="311"/>
    </row>
    <row r="28" spans="1:18" s="299" customFormat="1" ht="9.6" customHeight="1" x14ac:dyDescent="0.2">
      <c r="A28" s="313"/>
      <c r="B28" s="314"/>
      <c r="C28" s="314"/>
      <c r="D28" s="314"/>
      <c r="E28" s="303" t="str">
        <f>UPPER(IF($D27="","",VLOOKUP($D27,'[6]Boys Do Main Draw Prep'!$A$7:$V$23,7)))</f>
        <v>LESSEY</v>
      </c>
      <c r="F28" s="303" t="str">
        <f>IF($D27="","",VLOOKUP($D27,'[6]Boys Do Main Draw Prep'!$A$7:$V$23,8))</f>
        <v>MARK</v>
      </c>
      <c r="G28" s="325"/>
      <c r="H28" s="303">
        <f>IF($D27="","",VLOOKUP($D27,'[6]Boys Do Main Draw Prep'!$A$7:$V$23,9))</f>
        <v>0</v>
      </c>
      <c r="I28" s="315"/>
      <c r="J28" s="308"/>
      <c r="K28" s="327"/>
      <c r="L28" s="329"/>
      <c r="M28" s="335"/>
      <c r="N28" s="308"/>
      <c r="O28" s="336"/>
      <c r="P28" s="337"/>
      <c r="Q28" s="310"/>
      <c r="R28" s="311"/>
    </row>
    <row r="29" spans="1:18" s="299" customFormat="1" ht="9.6" customHeight="1" x14ac:dyDescent="0.2">
      <c r="A29" s="313"/>
      <c r="B29" s="314"/>
      <c r="C29" s="314"/>
      <c r="D29" s="331"/>
      <c r="E29" s="308"/>
      <c r="F29" s="308"/>
      <c r="H29" s="308"/>
      <c r="I29" s="332"/>
      <c r="J29" s="308"/>
      <c r="K29" s="318"/>
      <c r="L29" s="319" t="str">
        <f>UPPER(IF(OR(K30="a",K30="as"),J25,IF(OR(K30="b",K30="bs"),J33,)))</f>
        <v>DURAND</v>
      </c>
      <c r="M29" s="327"/>
      <c r="N29" s="308"/>
      <c r="O29" s="336"/>
      <c r="P29" s="337"/>
      <c r="Q29" s="310"/>
      <c r="R29" s="311"/>
    </row>
    <row r="30" spans="1:18" s="299" customFormat="1" ht="9.6" customHeight="1" x14ac:dyDescent="0.2">
      <c r="A30" s="313"/>
      <c r="B30" s="314"/>
      <c r="C30" s="314"/>
      <c r="D30" s="331"/>
      <c r="E30" s="308"/>
      <c r="F30" s="308"/>
      <c r="H30" s="308"/>
      <c r="I30" s="332"/>
      <c r="J30" s="321" t="s">
        <v>11</v>
      </c>
      <c r="K30" s="322" t="s">
        <v>82</v>
      </c>
      <c r="L30" s="323" t="str">
        <f>UPPER(IF(OR(K30="a",K30="as"),J26,IF(OR(K30="b",K30="bs"),J34,)))</f>
        <v>HINKSON</v>
      </c>
      <c r="M30" s="315"/>
      <c r="N30" s="308"/>
      <c r="O30" s="336"/>
      <c r="P30" s="337"/>
      <c r="Q30" s="310"/>
      <c r="R30" s="311"/>
    </row>
    <row r="31" spans="1:18" s="299" customFormat="1" ht="9.6" customHeight="1" x14ac:dyDescent="0.2">
      <c r="A31" s="313">
        <v>7</v>
      </c>
      <c r="B31" s="303">
        <f>IF($D31="","",VLOOKUP($D31,'[6]Boys Do Main Draw Prep'!$A$7:$V$23,20))</f>
        <v>0</v>
      </c>
      <c r="C31" s="303">
        <f>IF($D31="","",VLOOKUP($D31,'[6]Boys Do Main Draw Prep'!$A$7:$V$23,21))</f>
        <v>0</v>
      </c>
      <c r="D31" s="304">
        <v>8</v>
      </c>
      <c r="E31" s="303" t="str">
        <f>UPPER(IF($D31="","",VLOOKUP($D31,'[6]Boys Do Main Draw Prep'!$A$7:$V$23,2)))</f>
        <v>BYE</v>
      </c>
      <c r="F31" s="303">
        <f>IF($D31="","",VLOOKUP($D31,'[6]Boys Do Main Draw Prep'!$A$7:$V$23,3))</f>
        <v>0</v>
      </c>
      <c r="G31" s="325"/>
      <c r="H31" s="303">
        <f>IF($D31="","",VLOOKUP($D31,'[6]Boys Do Main Draw Prep'!$A$7:$V$23,4))</f>
        <v>0</v>
      </c>
      <c r="I31" s="307"/>
      <c r="J31" s="308"/>
      <c r="K31" s="327"/>
      <c r="L31" s="308" t="s">
        <v>90</v>
      </c>
      <c r="M31" s="309"/>
      <c r="N31" s="328"/>
      <c r="O31" s="336"/>
      <c r="P31" s="337"/>
      <c r="Q31" s="310"/>
      <c r="R31" s="311"/>
    </row>
    <row r="32" spans="1:18" s="299" customFormat="1" ht="9.6" customHeight="1" x14ac:dyDescent="0.2">
      <c r="A32" s="313"/>
      <c r="B32" s="314"/>
      <c r="C32" s="314"/>
      <c r="D32" s="314"/>
      <c r="E32" s="303" t="str">
        <f>UPPER(IF($D31="","",VLOOKUP($D31,'[6]Boys Do Main Draw Prep'!$A$7:$V$23,7)))</f>
        <v>BYE</v>
      </c>
      <c r="F32" s="303">
        <f>IF($D31="","",VLOOKUP($D31,'[6]Boys Do Main Draw Prep'!$A$7:$V$23,8))</f>
        <v>0</v>
      </c>
      <c r="G32" s="325"/>
      <c r="H32" s="303">
        <f>IF($D31="","",VLOOKUP($D31,'[6]Boys Do Main Draw Prep'!$A$7:$V$23,9))</f>
        <v>0</v>
      </c>
      <c r="I32" s="315"/>
      <c r="J32" s="316" t="str">
        <f>IF(I32="a",E31,IF(I32="b",E33,""))</f>
        <v/>
      </c>
      <c r="K32" s="327"/>
      <c r="L32" s="308"/>
      <c r="M32" s="309"/>
      <c r="N32" s="308"/>
      <c r="O32" s="336"/>
      <c r="P32" s="337"/>
      <c r="Q32" s="310"/>
      <c r="R32" s="311"/>
    </row>
    <row r="33" spans="1:18" s="299" customFormat="1" ht="9.6" customHeight="1" x14ac:dyDescent="0.2">
      <c r="A33" s="313"/>
      <c r="B33" s="314"/>
      <c r="C33" s="314"/>
      <c r="D33" s="331"/>
      <c r="E33" s="308"/>
      <c r="F33" s="308"/>
      <c r="H33" s="308"/>
      <c r="I33" s="318"/>
      <c r="J33" s="319" t="str">
        <f>UPPER(IF(OR(I34="a",I34="as"),E31,IF(OR(I34="b",I34="bs"),E35,)))</f>
        <v>CORDOVA</v>
      </c>
      <c r="K33" s="334"/>
      <c r="L33" s="308"/>
      <c r="M33" s="309"/>
      <c r="N33" s="308"/>
      <c r="O33" s="336"/>
      <c r="P33" s="337"/>
      <c r="Q33" s="310"/>
      <c r="R33" s="311"/>
    </row>
    <row r="34" spans="1:18" s="299" customFormat="1" ht="9.6" customHeight="1" x14ac:dyDescent="0.2">
      <c r="A34" s="313"/>
      <c r="B34" s="314"/>
      <c r="C34" s="314"/>
      <c r="D34" s="331"/>
      <c r="E34" s="308"/>
      <c r="F34" s="308"/>
      <c r="H34" s="321" t="s">
        <v>11</v>
      </c>
      <c r="I34" s="322" t="s">
        <v>14</v>
      </c>
      <c r="J34" s="323" t="str">
        <f>UPPER(IF(OR(I34="a",I34="as"),E32,IF(OR(I34="b",I34="bs"),E36,)))</f>
        <v>BALDA</v>
      </c>
      <c r="K34" s="315"/>
      <c r="L34" s="308"/>
      <c r="M34" s="309"/>
      <c r="N34" s="308"/>
      <c r="O34" s="336"/>
      <c r="P34" s="337"/>
      <c r="Q34" s="310"/>
      <c r="R34" s="311"/>
    </row>
    <row r="35" spans="1:18" s="299" customFormat="1" ht="9.6" customHeight="1" x14ac:dyDescent="0.2">
      <c r="A35" s="313">
        <v>8</v>
      </c>
      <c r="B35" s="303">
        <f>IF($D35="","",VLOOKUP($D35,'[6]Boys Do Main Draw Prep'!$A$7:$V$23,20))</f>
        <v>0</v>
      </c>
      <c r="C35" s="303">
        <f>IF($D35="","",VLOOKUP($D35,'[6]Boys Do Main Draw Prep'!$A$7:$V$23,21))</f>
        <v>0</v>
      </c>
      <c r="D35" s="304">
        <v>3</v>
      </c>
      <c r="E35" s="303" t="str">
        <f>UPPER(IF($D35="","",VLOOKUP($D35,'[6]Boys Do Main Draw Prep'!$A$7:$V$23,2)))</f>
        <v>CORDOVA</v>
      </c>
      <c r="F35" s="303" t="str">
        <f>IF($D35="","",VLOOKUP($D35,'[6]Boys Do Main Draw Prep'!$A$7:$V$23,3))</f>
        <v>JAVIER</v>
      </c>
      <c r="G35" s="325"/>
      <c r="H35" s="303">
        <f>IF($D35="","",VLOOKUP($D35,'[6]Boys Do Main Draw Prep'!$A$7:$V$23,4))</f>
        <v>0</v>
      </c>
      <c r="I35" s="326"/>
      <c r="J35" s="308"/>
      <c r="K35" s="309"/>
      <c r="L35" s="328"/>
      <c r="M35" s="320"/>
      <c r="N35" s="308"/>
      <c r="O35" s="336"/>
      <c r="P35" s="337"/>
      <c r="Q35" s="310"/>
      <c r="R35" s="311"/>
    </row>
    <row r="36" spans="1:18" s="299" customFormat="1" ht="9.6" customHeight="1" x14ac:dyDescent="0.2">
      <c r="A36" s="313"/>
      <c r="B36" s="314"/>
      <c r="C36" s="314"/>
      <c r="D36" s="314"/>
      <c r="E36" s="303" t="str">
        <f>UPPER(IF($D35="","",VLOOKUP($D35,'[6]Boys Do Main Draw Prep'!$A$7:$V$23,7)))</f>
        <v>BALDA</v>
      </c>
      <c r="F36" s="303" t="str">
        <f>IF($D35="","",VLOOKUP($D35,'[6]Boys Do Main Draw Prep'!$A$7:$V$23,8))</f>
        <v>MATIAS</v>
      </c>
      <c r="G36" s="325"/>
      <c r="H36" s="303">
        <f>IF($D35="","",VLOOKUP($D35,'[6]Boys Do Main Draw Prep'!$A$7:$V$23,9))</f>
        <v>0</v>
      </c>
      <c r="I36" s="315"/>
      <c r="J36" s="308"/>
      <c r="K36" s="309"/>
      <c r="L36" s="329"/>
      <c r="M36" s="330"/>
      <c r="N36" s="308"/>
      <c r="O36" s="336"/>
      <c r="P36" s="337"/>
      <c r="Q36" s="310"/>
      <c r="R36" s="311"/>
    </row>
    <row r="37" spans="1:18" s="299" customFormat="1" ht="9.6" customHeight="1" x14ac:dyDescent="0.2">
      <c r="A37" s="313"/>
      <c r="B37" s="314"/>
      <c r="C37" s="314"/>
      <c r="D37" s="331"/>
      <c r="E37" s="308"/>
      <c r="F37" s="308"/>
      <c r="H37" s="308"/>
      <c r="I37" s="332"/>
      <c r="J37" s="308"/>
      <c r="K37" s="309"/>
      <c r="L37" s="308"/>
      <c r="M37" s="309"/>
      <c r="N37" s="309"/>
      <c r="O37" s="338"/>
      <c r="P37" s="339" t="e">
        <f>UPPER(IF(OR(#REF!="a",#REF!="as"),N21,IF(OR(#REF!="b",#REF!="bs"),#REF!,)))</f>
        <v>#REF!</v>
      </c>
      <c r="Q37" s="340"/>
      <c r="R37" s="311"/>
    </row>
    <row r="38" spans="1:18" s="352" customFormat="1" ht="6" customHeight="1" x14ac:dyDescent="0.2">
      <c r="A38" s="341"/>
      <c r="B38" s="342"/>
      <c r="C38" s="342"/>
      <c r="D38" s="343"/>
      <c r="E38" s="344"/>
      <c r="F38" s="344"/>
      <c r="G38" s="345"/>
      <c r="H38" s="344"/>
      <c r="I38" s="346"/>
      <c r="J38" s="347"/>
      <c r="K38" s="348"/>
      <c r="L38" s="349"/>
      <c r="M38" s="350"/>
      <c r="N38" s="349"/>
      <c r="O38" s="350"/>
      <c r="P38" s="349"/>
      <c r="Q38" s="350"/>
      <c r="R38" s="351"/>
    </row>
    <row r="39" spans="1:18" s="364" customFormat="1" ht="10.5" customHeight="1" x14ac:dyDescent="0.2">
      <c r="A39" s="353" t="s">
        <v>15</v>
      </c>
      <c r="B39" s="354"/>
      <c r="C39" s="355"/>
      <c r="D39" s="356" t="s">
        <v>16</v>
      </c>
      <c r="E39" s="357" t="s">
        <v>17</v>
      </c>
      <c r="F39" s="357"/>
      <c r="G39" s="357"/>
      <c r="H39" s="358"/>
      <c r="I39" s="357" t="s">
        <v>16</v>
      </c>
      <c r="J39" s="357" t="s">
        <v>18</v>
      </c>
      <c r="K39" s="359"/>
      <c r="L39" s="357" t="s">
        <v>19</v>
      </c>
      <c r="M39" s="360"/>
      <c r="N39" s="361" t="s">
        <v>20</v>
      </c>
      <c r="O39" s="361"/>
      <c r="P39" s="362"/>
      <c r="Q39" s="363"/>
    </row>
    <row r="40" spans="1:18" s="364" customFormat="1" ht="9" customHeight="1" x14ac:dyDescent="0.2">
      <c r="A40" s="365" t="s">
        <v>21</v>
      </c>
      <c r="B40" s="366"/>
      <c r="C40" s="367"/>
      <c r="D40" s="368">
        <v>1</v>
      </c>
      <c r="E40" s="369">
        <f>IF(D40&gt;$Q$47,,UPPER(VLOOKUP(D40,'[6]Boys Do Main Draw Prep'!$A$7:$R$23,2)))</f>
        <v>0</v>
      </c>
      <c r="F40" s="370"/>
      <c r="G40" s="370"/>
      <c r="H40" s="371"/>
      <c r="I40" s="372" t="s">
        <v>22</v>
      </c>
      <c r="J40" s="366"/>
      <c r="K40" s="373"/>
      <c r="L40" s="366"/>
      <c r="M40" s="374"/>
      <c r="N40" s="375" t="s">
        <v>23</v>
      </c>
      <c r="O40" s="376"/>
      <c r="P40" s="376"/>
      <c r="Q40" s="377"/>
    </row>
    <row r="41" spans="1:18" s="364" customFormat="1" ht="9" customHeight="1" x14ac:dyDescent="0.2">
      <c r="A41" s="365" t="s">
        <v>24</v>
      </c>
      <c r="B41" s="366"/>
      <c r="C41" s="367"/>
      <c r="D41" s="368"/>
      <c r="E41" s="369">
        <f>IF(D40&gt;$Q$47,,UPPER(VLOOKUP(D40,'[6]Boys Do Main Draw Prep'!$A$7:$R$23,7)))</f>
        <v>0</v>
      </c>
      <c r="F41" s="370"/>
      <c r="G41" s="370"/>
      <c r="H41" s="371"/>
      <c r="I41" s="372"/>
      <c r="J41" s="366"/>
      <c r="K41" s="373"/>
      <c r="L41" s="366"/>
      <c r="M41" s="374"/>
      <c r="N41" s="378"/>
      <c r="O41" s="379"/>
      <c r="P41" s="378"/>
      <c r="Q41" s="380"/>
    </row>
    <row r="42" spans="1:18" s="364" customFormat="1" ht="9" customHeight="1" x14ac:dyDescent="0.2">
      <c r="A42" s="381" t="s">
        <v>25</v>
      </c>
      <c r="B42" s="378"/>
      <c r="C42" s="382"/>
      <c r="D42" s="368">
        <v>2</v>
      </c>
      <c r="E42" s="369">
        <f>IF(D42&gt;$Q$47,,UPPER(VLOOKUP(D42,'[6]Boys Do Main Draw Prep'!$A$7:$R$23,2)))</f>
        <v>0</v>
      </c>
      <c r="F42" s="370"/>
      <c r="G42" s="370"/>
      <c r="H42" s="371"/>
      <c r="I42" s="372" t="s">
        <v>26</v>
      </c>
      <c r="J42" s="366"/>
      <c r="K42" s="373"/>
      <c r="L42" s="366"/>
      <c r="M42" s="374"/>
      <c r="N42" s="375" t="s">
        <v>27</v>
      </c>
      <c r="O42" s="376"/>
      <c r="P42" s="376"/>
      <c r="Q42" s="377"/>
    </row>
    <row r="43" spans="1:18" s="364" customFormat="1" ht="9" customHeight="1" x14ac:dyDescent="0.2">
      <c r="A43" s="383"/>
      <c r="B43" s="384"/>
      <c r="C43" s="385"/>
      <c r="D43" s="368"/>
      <c r="E43" s="369">
        <f>IF(D42&gt;$Q$47,,UPPER(VLOOKUP(D42,'[6]Boys Do Main Draw Prep'!$A$7:$R$23,7)))</f>
        <v>0</v>
      </c>
      <c r="F43" s="370"/>
      <c r="G43" s="370"/>
      <c r="H43" s="371"/>
      <c r="I43" s="372"/>
      <c r="J43" s="366"/>
      <c r="K43" s="373"/>
      <c r="L43" s="366"/>
      <c r="M43" s="374"/>
      <c r="N43" s="366"/>
      <c r="O43" s="373"/>
      <c r="P43" s="366"/>
      <c r="Q43" s="374"/>
    </row>
    <row r="44" spans="1:18" s="364" customFormat="1" ht="9" customHeight="1" x14ac:dyDescent="0.2">
      <c r="A44" s="386" t="s">
        <v>28</v>
      </c>
      <c r="B44" s="387"/>
      <c r="C44" s="388"/>
      <c r="D44" s="368">
        <v>3</v>
      </c>
      <c r="E44" s="369">
        <f>IF(D44&gt;$Q$47,,UPPER(VLOOKUP(D44,'[6]Boys Do Main Draw Prep'!$A$7:$R$23,2)))</f>
        <v>0</v>
      </c>
      <c r="F44" s="370"/>
      <c r="G44" s="370"/>
      <c r="H44" s="371"/>
      <c r="I44" s="372" t="s">
        <v>29</v>
      </c>
      <c r="J44" s="366"/>
      <c r="K44" s="373"/>
      <c r="L44" s="366"/>
      <c r="M44" s="374"/>
      <c r="N44" s="378"/>
      <c r="O44" s="379"/>
      <c r="P44" s="378"/>
      <c r="Q44" s="380"/>
    </row>
    <row r="45" spans="1:18" s="364" customFormat="1" ht="9" customHeight="1" x14ac:dyDescent="0.2">
      <c r="A45" s="365" t="s">
        <v>21</v>
      </c>
      <c r="B45" s="366"/>
      <c r="C45" s="367"/>
      <c r="D45" s="368"/>
      <c r="E45" s="369">
        <f>IF(D44&gt;$Q$47,,UPPER(VLOOKUP(D44,'[6]Boys Do Main Draw Prep'!$A$7:$R$23,7)))</f>
        <v>0</v>
      </c>
      <c r="F45" s="370"/>
      <c r="G45" s="370"/>
      <c r="H45" s="371"/>
      <c r="I45" s="372"/>
      <c r="J45" s="366"/>
      <c r="K45" s="373"/>
      <c r="L45" s="366"/>
      <c r="M45" s="374"/>
      <c r="N45" s="375" t="s">
        <v>30</v>
      </c>
      <c r="O45" s="376"/>
      <c r="P45" s="376"/>
      <c r="Q45" s="377"/>
    </row>
    <row r="46" spans="1:18" s="364" customFormat="1" ht="9" customHeight="1" x14ac:dyDescent="0.2">
      <c r="A46" s="365" t="s">
        <v>31</v>
      </c>
      <c r="B46" s="366"/>
      <c r="C46" s="389"/>
      <c r="D46" s="368">
        <v>4</v>
      </c>
      <c r="E46" s="369">
        <f>IF(D46&gt;$Q$47,,UPPER(VLOOKUP(D46,'[6]Boys Do Main Draw Prep'!$A$7:$R$23,2)))</f>
        <v>0</v>
      </c>
      <c r="F46" s="370"/>
      <c r="G46" s="370"/>
      <c r="H46" s="371"/>
      <c r="I46" s="372" t="s">
        <v>32</v>
      </c>
      <c r="J46" s="366"/>
      <c r="K46" s="373"/>
      <c r="L46" s="366"/>
      <c r="M46" s="374"/>
      <c r="N46" s="366"/>
      <c r="O46" s="373"/>
      <c r="P46" s="366"/>
      <c r="Q46" s="374"/>
    </row>
    <row r="47" spans="1:18" s="364" customFormat="1" ht="9" customHeight="1" x14ac:dyDescent="0.2">
      <c r="A47" s="381" t="s">
        <v>33</v>
      </c>
      <c r="B47" s="378"/>
      <c r="C47" s="390"/>
      <c r="D47" s="391"/>
      <c r="E47" s="392">
        <f>IF(D46&gt;$Q$47,,UPPER(VLOOKUP(D46,'[6]Boys Do Main Draw Prep'!$A$7:$R$23,7)))</f>
        <v>0</v>
      </c>
      <c r="F47" s="393"/>
      <c r="G47" s="393"/>
      <c r="H47" s="394"/>
      <c r="I47" s="395"/>
      <c r="J47" s="378"/>
      <c r="K47" s="379"/>
      <c r="L47" s="378"/>
      <c r="M47" s="380"/>
      <c r="N47" s="378" t="str">
        <f>Q4</f>
        <v>Lamech Kevin Clarke</v>
      </c>
      <c r="O47" s="379"/>
      <c r="P47" s="378"/>
      <c r="Q47" s="396">
        <f>MIN(4,'[6]Boys Do Main Draw Prep'!$V$5)</f>
        <v>0</v>
      </c>
    </row>
    <row r="48" spans="1:18" ht="15.75" customHeight="1" x14ac:dyDescent="0.2"/>
    <row r="49" ht="9" customHeight="1" x14ac:dyDescent="0.2"/>
  </sheetData>
  <mergeCells count="1">
    <mergeCell ref="G2:L2"/>
  </mergeCells>
  <conditionalFormatting sqref="B7 B11 B15 B19 B23 B27 B31 B35">
    <cfRule type="cellIs" dxfId="143" priority="13" stopIfTrue="1" operator="equal">
      <formula>"DA"</formula>
    </cfRule>
  </conditionalFormatting>
  <conditionalFormatting sqref="H10 H34 H26 H18 J30 L22 J14">
    <cfRule type="expression" dxfId="142" priority="10" stopIfTrue="1">
      <formula>AND($N$1="CU",H10="Umpire")</formula>
    </cfRule>
    <cfRule type="expression" dxfId="141" priority="11" stopIfTrue="1">
      <formula>AND($N$1="CU",H10&lt;&gt;"Umpire",I10&lt;&gt;"")</formula>
    </cfRule>
    <cfRule type="expression" dxfId="140" priority="12" stopIfTrue="1">
      <formula>AND($N$1="CU",H10&lt;&gt;"Umpire")</formula>
    </cfRule>
  </conditionalFormatting>
  <conditionalFormatting sqref="L13 L29 N21 J9 J17 J25 J33">
    <cfRule type="expression" dxfId="139" priority="8" stopIfTrue="1">
      <formula>I10="as"</formula>
    </cfRule>
    <cfRule type="expression" dxfId="138" priority="9" stopIfTrue="1">
      <formula>I10="bs"</formula>
    </cfRule>
  </conditionalFormatting>
  <conditionalFormatting sqref="L14 L30 N22 J10 J18 J26 J34">
    <cfRule type="expression" dxfId="137" priority="6" stopIfTrue="1">
      <formula>I10="as"</formula>
    </cfRule>
    <cfRule type="expression" dxfId="136" priority="7" stopIfTrue="1">
      <formula>I10="bs"</formula>
    </cfRule>
  </conditionalFormatting>
  <conditionalFormatting sqref="I10 I18 I26 I34 K30 K14 M22">
    <cfRule type="expression" dxfId="135" priority="5" stopIfTrue="1">
      <formula>$N$1="CU"</formula>
    </cfRule>
  </conditionalFormatting>
  <conditionalFormatting sqref="E7 E11 E15 E19 E23 E27 E31 E35">
    <cfRule type="cellIs" dxfId="134" priority="4" stopIfTrue="1" operator="equal">
      <formula>"Bye"</formula>
    </cfRule>
  </conditionalFormatting>
  <conditionalFormatting sqref="D27 D11 D31 D19">
    <cfRule type="cellIs" dxfId="133" priority="3" stopIfTrue="1" operator="lessThan">
      <formula>5</formula>
    </cfRule>
  </conditionalFormatting>
  <conditionalFormatting sqref="P37">
    <cfRule type="expression" dxfId="132" priority="1" stopIfTrue="1">
      <formula>#REF!="as"</formula>
    </cfRule>
    <cfRule type="expression" dxfId="131" priority="2" stopIfTrue="1">
      <formula>#REF!="bs"</formula>
    </cfRule>
  </conditionalFormatting>
  <dataValidations count="1">
    <dataValidation type="list" allowBlank="1" showInputMessage="1" 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54 JD65554 SZ65554 ACV65554 AMR65554 AWN65554 BGJ65554 BQF65554 CAB65554 CJX65554 CTT65554 DDP65554 DNL65554 DXH65554 EHD65554 EQZ65554 FAV65554 FKR65554 FUN65554 GEJ65554 GOF65554 GYB65554 HHX65554 HRT65554 IBP65554 ILL65554 IVH65554 JFD65554 JOZ65554 JYV65554 KIR65554 KSN65554 LCJ65554 LMF65554 LWB65554 MFX65554 MPT65554 MZP65554 NJL65554 NTH65554 ODD65554 OMZ65554 OWV65554 PGR65554 PQN65554 QAJ65554 QKF65554 QUB65554 RDX65554 RNT65554 RXP65554 SHL65554 SRH65554 TBD65554 TKZ65554 TUV65554 UER65554 UON65554 UYJ65554 VIF65554 VSB65554 WBX65554 WLT65554 WVP65554 H131090 JD131090 SZ131090 ACV131090 AMR131090 AWN131090 BGJ131090 BQF131090 CAB131090 CJX131090 CTT131090 DDP131090 DNL131090 DXH131090 EHD131090 EQZ131090 FAV131090 FKR131090 FUN131090 GEJ131090 GOF131090 GYB131090 HHX131090 HRT131090 IBP131090 ILL131090 IVH131090 JFD131090 JOZ131090 JYV131090 KIR131090 KSN131090 LCJ131090 LMF131090 LWB131090 MFX131090 MPT131090 MZP131090 NJL131090 NTH131090 ODD131090 OMZ131090 OWV131090 PGR131090 PQN131090 QAJ131090 QKF131090 QUB131090 RDX131090 RNT131090 RXP131090 SHL131090 SRH131090 TBD131090 TKZ131090 TUV131090 UER131090 UON131090 UYJ131090 VIF131090 VSB131090 WBX131090 WLT131090 WVP131090 H196626 JD196626 SZ196626 ACV196626 AMR196626 AWN196626 BGJ196626 BQF196626 CAB196626 CJX196626 CTT196626 DDP196626 DNL196626 DXH196626 EHD196626 EQZ196626 FAV196626 FKR196626 FUN196626 GEJ196626 GOF196626 GYB196626 HHX196626 HRT196626 IBP196626 ILL196626 IVH196626 JFD196626 JOZ196626 JYV196626 KIR196626 KSN196626 LCJ196626 LMF196626 LWB196626 MFX196626 MPT196626 MZP196626 NJL196626 NTH196626 ODD196626 OMZ196626 OWV196626 PGR196626 PQN196626 QAJ196626 QKF196626 QUB196626 RDX196626 RNT196626 RXP196626 SHL196626 SRH196626 TBD196626 TKZ196626 TUV196626 UER196626 UON196626 UYJ196626 VIF196626 VSB196626 WBX196626 WLT196626 WVP196626 H262162 JD262162 SZ262162 ACV262162 AMR262162 AWN262162 BGJ262162 BQF262162 CAB262162 CJX262162 CTT262162 DDP262162 DNL262162 DXH262162 EHD262162 EQZ262162 FAV262162 FKR262162 FUN262162 GEJ262162 GOF262162 GYB262162 HHX262162 HRT262162 IBP262162 ILL262162 IVH262162 JFD262162 JOZ262162 JYV262162 KIR262162 KSN262162 LCJ262162 LMF262162 LWB262162 MFX262162 MPT262162 MZP262162 NJL262162 NTH262162 ODD262162 OMZ262162 OWV262162 PGR262162 PQN262162 QAJ262162 QKF262162 QUB262162 RDX262162 RNT262162 RXP262162 SHL262162 SRH262162 TBD262162 TKZ262162 TUV262162 UER262162 UON262162 UYJ262162 VIF262162 VSB262162 WBX262162 WLT262162 WVP262162 H327698 JD327698 SZ327698 ACV327698 AMR327698 AWN327698 BGJ327698 BQF327698 CAB327698 CJX327698 CTT327698 DDP327698 DNL327698 DXH327698 EHD327698 EQZ327698 FAV327698 FKR327698 FUN327698 GEJ327698 GOF327698 GYB327698 HHX327698 HRT327698 IBP327698 ILL327698 IVH327698 JFD327698 JOZ327698 JYV327698 KIR327698 KSN327698 LCJ327698 LMF327698 LWB327698 MFX327698 MPT327698 MZP327698 NJL327698 NTH327698 ODD327698 OMZ327698 OWV327698 PGR327698 PQN327698 QAJ327698 QKF327698 QUB327698 RDX327698 RNT327698 RXP327698 SHL327698 SRH327698 TBD327698 TKZ327698 TUV327698 UER327698 UON327698 UYJ327698 VIF327698 VSB327698 WBX327698 WLT327698 WVP327698 H393234 JD393234 SZ393234 ACV393234 AMR393234 AWN393234 BGJ393234 BQF393234 CAB393234 CJX393234 CTT393234 DDP393234 DNL393234 DXH393234 EHD393234 EQZ393234 FAV393234 FKR393234 FUN393234 GEJ393234 GOF393234 GYB393234 HHX393234 HRT393234 IBP393234 ILL393234 IVH393234 JFD393234 JOZ393234 JYV393234 KIR393234 KSN393234 LCJ393234 LMF393234 LWB393234 MFX393234 MPT393234 MZP393234 NJL393234 NTH393234 ODD393234 OMZ393234 OWV393234 PGR393234 PQN393234 QAJ393234 QKF393234 QUB393234 RDX393234 RNT393234 RXP393234 SHL393234 SRH393234 TBD393234 TKZ393234 TUV393234 UER393234 UON393234 UYJ393234 VIF393234 VSB393234 WBX393234 WLT393234 WVP393234 H458770 JD458770 SZ458770 ACV458770 AMR458770 AWN458770 BGJ458770 BQF458770 CAB458770 CJX458770 CTT458770 DDP458770 DNL458770 DXH458770 EHD458770 EQZ458770 FAV458770 FKR458770 FUN458770 GEJ458770 GOF458770 GYB458770 HHX458770 HRT458770 IBP458770 ILL458770 IVH458770 JFD458770 JOZ458770 JYV458770 KIR458770 KSN458770 LCJ458770 LMF458770 LWB458770 MFX458770 MPT458770 MZP458770 NJL458770 NTH458770 ODD458770 OMZ458770 OWV458770 PGR458770 PQN458770 QAJ458770 QKF458770 QUB458770 RDX458770 RNT458770 RXP458770 SHL458770 SRH458770 TBD458770 TKZ458770 TUV458770 UER458770 UON458770 UYJ458770 VIF458770 VSB458770 WBX458770 WLT458770 WVP458770 H524306 JD524306 SZ524306 ACV524306 AMR524306 AWN524306 BGJ524306 BQF524306 CAB524306 CJX524306 CTT524306 DDP524306 DNL524306 DXH524306 EHD524306 EQZ524306 FAV524306 FKR524306 FUN524306 GEJ524306 GOF524306 GYB524306 HHX524306 HRT524306 IBP524306 ILL524306 IVH524306 JFD524306 JOZ524306 JYV524306 KIR524306 KSN524306 LCJ524306 LMF524306 LWB524306 MFX524306 MPT524306 MZP524306 NJL524306 NTH524306 ODD524306 OMZ524306 OWV524306 PGR524306 PQN524306 QAJ524306 QKF524306 QUB524306 RDX524306 RNT524306 RXP524306 SHL524306 SRH524306 TBD524306 TKZ524306 TUV524306 UER524306 UON524306 UYJ524306 VIF524306 VSB524306 WBX524306 WLT524306 WVP524306 H589842 JD589842 SZ589842 ACV589842 AMR589842 AWN589842 BGJ589842 BQF589842 CAB589842 CJX589842 CTT589842 DDP589842 DNL589842 DXH589842 EHD589842 EQZ589842 FAV589842 FKR589842 FUN589842 GEJ589842 GOF589842 GYB589842 HHX589842 HRT589842 IBP589842 ILL589842 IVH589842 JFD589842 JOZ589842 JYV589842 KIR589842 KSN589842 LCJ589842 LMF589842 LWB589842 MFX589842 MPT589842 MZP589842 NJL589842 NTH589842 ODD589842 OMZ589842 OWV589842 PGR589842 PQN589842 QAJ589842 QKF589842 QUB589842 RDX589842 RNT589842 RXP589842 SHL589842 SRH589842 TBD589842 TKZ589842 TUV589842 UER589842 UON589842 UYJ589842 VIF589842 VSB589842 WBX589842 WLT589842 WVP589842 H655378 JD655378 SZ655378 ACV655378 AMR655378 AWN655378 BGJ655378 BQF655378 CAB655378 CJX655378 CTT655378 DDP655378 DNL655378 DXH655378 EHD655378 EQZ655378 FAV655378 FKR655378 FUN655378 GEJ655378 GOF655378 GYB655378 HHX655378 HRT655378 IBP655378 ILL655378 IVH655378 JFD655378 JOZ655378 JYV655378 KIR655378 KSN655378 LCJ655378 LMF655378 LWB655378 MFX655378 MPT655378 MZP655378 NJL655378 NTH655378 ODD655378 OMZ655378 OWV655378 PGR655378 PQN655378 QAJ655378 QKF655378 QUB655378 RDX655378 RNT655378 RXP655378 SHL655378 SRH655378 TBD655378 TKZ655378 TUV655378 UER655378 UON655378 UYJ655378 VIF655378 VSB655378 WBX655378 WLT655378 WVP655378 H720914 JD720914 SZ720914 ACV720914 AMR720914 AWN720914 BGJ720914 BQF720914 CAB720914 CJX720914 CTT720914 DDP720914 DNL720914 DXH720914 EHD720914 EQZ720914 FAV720914 FKR720914 FUN720914 GEJ720914 GOF720914 GYB720914 HHX720914 HRT720914 IBP720914 ILL720914 IVH720914 JFD720914 JOZ720914 JYV720914 KIR720914 KSN720914 LCJ720914 LMF720914 LWB720914 MFX720914 MPT720914 MZP720914 NJL720914 NTH720914 ODD720914 OMZ720914 OWV720914 PGR720914 PQN720914 QAJ720914 QKF720914 QUB720914 RDX720914 RNT720914 RXP720914 SHL720914 SRH720914 TBD720914 TKZ720914 TUV720914 UER720914 UON720914 UYJ720914 VIF720914 VSB720914 WBX720914 WLT720914 WVP720914 H786450 JD786450 SZ786450 ACV786450 AMR786450 AWN786450 BGJ786450 BQF786450 CAB786450 CJX786450 CTT786450 DDP786450 DNL786450 DXH786450 EHD786450 EQZ786450 FAV786450 FKR786450 FUN786450 GEJ786450 GOF786450 GYB786450 HHX786450 HRT786450 IBP786450 ILL786450 IVH786450 JFD786450 JOZ786450 JYV786450 KIR786450 KSN786450 LCJ786450 LMF786450 LWB786450 MFX786450 MPT786450 MZP786450 NJL786450 NTH786450 ODD786450 OMZ786450 OWV786450 PGR786450 PQN786450 QAJ786450 QKF786450 QUB786450 RDX786450 RNT786450 RXP786450 SHL786450 SRH786450 TBD786450 TKZ786450 TUV786450 UER786450 UON786450 UYJ786450 VIF786450 VSB786450 WBX786450 WLT786450 WVP786450 H851986 JD851986 SZ851986 ACV851986 AMR851986 AWN851986 BGJ851986 BQF851986 CAB851986 CJX851986 CTT851986 DDP851986 DNL851986 DXH851986 EHD851986 EQZ851986 FAV851986 FKR851986 FUN851986 GEJ851986 GOF851986 GYB851986 HHX851986 HRT851986 IBP851986 ILL851986 IVH851986 JFD851986 JOZ851986 JYV851986 KIR851986 KSN851986 LCJ851986 LMF851986 LWB851986 MFX851986 MPT851986 MZP851986 NJL851986 NTH851986 ODD851986 OMZ851986 OWV851986 PGR851986 PQN851986 QAJ851986 QKF851986 QUB851986 RDX851986 RNT851986 RXP851986 SHL851986 SRH851986 TBD851986 TKZ851986 TUV851986 UER851986 UON851986 UYJ851986 VIF851986 VSB851986 WBX851986 WLT851986 WVP851986 H917522 JD917522 SZ917522 ACV917522 AMR917522 AWN917522 BGJ917522 BQF917522 CAB917522 CJX917522 CTT917522 DDP917522 DNL917522 DXH917522 EHD917522 EQZ917522 FAV917522 FKR917522 FUN917522 GEJ917522 GOF917522 GYB917522 HHX917522 HRT917522 IBP917522 ILL917522 IVH917522 JFD917522 JOZ917522 JYV917522 KIR917522 KSN917522 LCJ917522 LMF917522 LWB917522 MFX917522 MPT917522 MZP917522 NJL917522 NTH917522 ODD917522 OMZ917522 OWV917522 PGR917522 PQN917522 QAJ917522 QKF917522 QUB917522 RDX917522 RNT917522 RXP917522 SHL917522 SRH917522 TBD917522 TKZ917522 TUV917522 UER917522 UON917522 UYJ917522 VIF917522 VSB917522 WBX917522 WLT917522 WVP917522 H983058 JD983058 SZ983058 ACV983058 AMR983058 AWN983058 BGJ983058 BQF983058 CAB983058 CJX983058 CTT983058 DDP983058 DNL983058 DXH983058 EHD983058 EQZ983058 FAV983058 FKR983058 FUN983058 GEJ983058 GOF983058 GYB983058 HHX983058 HRT983058 IBP983058 ILL983058 IVH983058 JFD983058 JOZ983058 JYV983058 KIR983058 KSN983058 LCJ983058 LMF983058 LWB983058 MFX983058 MPT983058 MZP983058 NJL983058 NTH983058 ODD983058 OMZ983058 OWV983058 PGR983058 PQN983058 QAJ983058 QKF983058 QUB983058 RDX983058 RNT983058 RXP983058 SHL983058 SRH983058 TBD983058 TKZ983058 TUV983058 UER983058 UON983058 UYJ983058 VIF983058 VSB983058 WBX983058 WLT983058 WVP983058 H26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H65562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H131098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H196634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H262170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H327706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H393242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H458778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H524314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H589850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H655386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H720922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H786458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H851994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H917530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H983066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H34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H65570 JD65570 SZ65570 ACV65570 AMR65570 AWN65570 BGJ65570 BQF65570 CAB65570 CJX65570 CTT65570 DDP65570 DNL65570 DXH65570 EHD65570 EQZ65570 FAV65570 FKR65570 FUN65570 GEJ65570 GOF65570 GYB65570 HHX65570 HRT65570 IBP65570 ILL65570 IVH65570 JFD65570 JOZ65570 JYV65570 KIR65570 KSN65570 LCJ65570 LMF65570 LWB65570 MFX65570 MPT65570 MZP65570 NJL65570 NTH65570 ODD65570 OMZ65570 OWV65570 PGR65570 PQN65570 QAJ65570 QKF65570 QUB65570 RDX65570 RNT65570 RXP65570 SHL65570 SRH65570 TBD65570 TKZ65570 TUV65570 UER65570 UON65570 UYJ65570 VIF65570 VSB65570 WBX65570 WLT65570 WVP65570 H131106 JD131106 SZ131106 ACV131106 AMR131106 AWN131106 BGJ131106 BQF131106 CAB131106 CJX131106 CTT131106 DDP131106 DNL131106 DXH131106 EHD131106 EQZ131106 FAV131106 FKR131106 FUN131106 GEJ131106 GOF131106 GYB131106 HHX131106 HRT131106 IBP131106 ILL131106 IVH131106 JFD131106 JOZ131106 JYV131106 KIR131106 KSN131106 LCJ131106 LMF131106 LWB131106 MFX131106 MPT131106 MZP131106 NJL131106 NTH131106 ODD131106 OMZ131106 OWV131106 PGR131106 PQN131106 QAJ131106 QKF131106 QUB131106 RDX131106 RNT131106 RXP131106 SHL131106 SRH131106 TBD131106 TKZ131106 TUV131106 UER131106 UON131106 UYJ131106 VIF131106 VSB131106 WBX131106 WLT131106 WVP131106 H196642 JD196642 SZ196642 ACV196642 AMR196642 AWN196642 BGJ196642 BQF196642 CAB196642 CJX196642 CTT196642 DDP196642 DNL196642 DXH196642 EHD196642 EQZ196642 FAV196642 FKR196642 FUN196642 GEJ196642 GOF196642 GYB196642 HHX196642 HRT196642 IBP196642 ILL196642 IVH196642 JFD196642 JOZ196642 JYV196642 KIR196642 KSN196642 LCJ196642 LMF196642 LWB196642 MFX196642 MPT196642 MZP196642 NJL196642 NTH196642 ODD196642 OMZ196642 OWV196642 PGR196642 PQN196642 QAJ196642 QKF196642 QUB196642 RDX196642 RNT196642 RXP196642 SHL196642 SRH196642 TBD196642 TKZ196642 TUV196642 UER196642 UON196642 UYJ196642 VIF196642 VSB196642 WBX196642 WLT196642 WVP196642 H262178 JD262178 SZ262178 ACV262178 AMR262178 AWN262178 BGJ262178 BQF262178 CAB262178 CJX262178 CTT262178 DDP262178 DNL262178 DXH262178 EHD262178 EQZ262178 FAV262178 FKR262178 FUN262178 GEJ262178 GOF262178 GYB262178 HHX262178 HRT262178 IBP262178 ILL262178 IVH262178 JFD262178 JOZ262178 JYV262178 KIR262178 KSN262178 LCJ262178 LMF262178 LWB262178 MFX262178 MPT262178 MZP262178 NJL262178 NTH262178 ODD262178 OMZ262178 OWV262178 PGR262178 PQN262178 QAJ262178 QKF262178 QUB262178 RDX262178 RNT262178 RXP262178 SHL262178 SRH262178 TBD262178 TKZ262178 TUV262178 UER262178 UON262178 UYJ262178 VIF262178 VSB262178 WBX262178 WLT262178 WVP262178 H327714 JD327714 SZ327714 ACV327714 AMR327714 AWN327714 BGJ327714 BQF327714 CAB327714 CJX327714 CTT327714 DDP327714 DNL327714 DXH327714 EHD327714 EQZ327714 FAV327714 FKR327714 FUN327714 GEJ327714 GOF327714 GYB327714 HHX327714 HRT327714 IBP327714 ILL327714 IVH327714 JFD327714 JOZ327714 JYV327714 KIR327714 KSN327714 LCJ327714 LMF327714 LWB327714 MFX327714 MPT327714 MZP327714 NJL327714 NTH327714 ODD327714 OMZ327714 OWV327714 PGR327714 PQN327714 QAJ327714 QKF327714 QUB327714 RDX327714 RNT327714 RXP327714 SHL327714 SRH327714 TBD327714 TKZ327714 TUV327714 UER327714 UON327714 UYJ327714 VIF327714 VSB327714 WBX327714 WLT327714 WVP327714 H393250 JD393250 SZ393250 ACV393250 AMR393250 AWN393250 BGJ393250 BQF393250 CAB393250 CJX393250 CTT393250 DDP393250 DNL393250 DXH393250 EHD393250 EQZ393250 FAV393250 FKR393250 FUN393250 GEJ393250 GOF393250 GYB393250 HHX393250 HRT393250 IBP393250 ILL393250 IVH393250 JFD393250 JOZ393250 JYV393250 KIR393250 KSN393250 LCJ393250 LMF393250 LWB393250 MFX393250 MPT393250 MZP393250 NJL393250 NTH393250 ODD393250 OMZ393250 OWV393250 PGR393250 PQN393250 QAJ393250 QKF393250 QUB393250 RDX393250 RNT393250 RXP393250 SHL393250 SRH393250 TBD393250 TKZ393250 TUV393250 UER393250 UON393250 UYJ393250 VIF393250 VSB393250 WBX393250 WLT393250 WVP393250 H458786 JD458786 SZ458786 ACV458786 AMR458786 AWN458786 BGJ458786 BQF458786 CAB458786 CJX458786 CTT458786 DDP458786 DNL458786 DXH458786 EHD458786 EQZ458786 FAV458786 FKR458786 FUN458786 GEJ458786 GOF458786 GYB458786 HHX458786 HRT458786 IBP458786 ILL458786 IVH458786 JFD458786 JOZ458786 JYV458786 KIR458786 KSN458786 LCJ458786 LMF458786 LWB458786 MFX458786 MPT458786 MZP458786 NJL458786 NTH458786 ODD458786 OMZ458786 OWV458786 PGR458786 PQN458786 QAJ458786 QKF458786 QUB458786 RDX458786 RNT458786 RXP458786 SHL458786 SRH458786 TBD458786 TKZ458786 TUV458786 UER458786 UON458786 UYJ458786 VIF458786 VSB458786 WBX458786 WLT458786 WVP458786 H524322 JD524322 SZ524322 ACV524322 AMR524322 AWN524322 BGJ524322 BQF524322 CAB524322 CJX524322 CTT524322 DDP524322 DNL524322 DXH524322 EHD524322 EQZ524322 FAV524322 FKR524322 FUN524322 GEJ524322 GOF524322 GYB524322 HHX524322 HRT524322 IBP524322 ILL524322 IVH524322 JFD524322 JOZ524322 JYV524322 KIR524322 KSN524322 LCJ524322 LMF524322 LWB524322 MFX524322 MPT524322 MZP524322 NJL524322 NTH524322 ODD524322 OMZ524322 OWV524322 PGR524322 PQN524322 QAJ524322 QKF524322 QUB524322 RDX524322 RNT524322 RXP524322 SHL524322 SRH524322 TBD524322 TKZ524322 TUV524322 UER524322 UON524322 UYJ524322 VIF524322 VSB524322 WBX524322 WLT524322 WVP524322 H589858 JD589858 SZ589858 ACV589858 AMR589858 AWN589858 BGJ589858 BQF589858 CAB589858 CJX589858 CTT589858 DDP589858 DNL589858 DXH589858 EHD589858 EQZ589858 FAV589858 FKR589858 FUN589858 GEJ589858 GOF589858 GYB589858 HHX589858 HRT589858 IBP589858 ILL589858 IVH589858 JFD589858 JOZ589858 JYV589858 KIR589858 KSN589858 LCJ589858 LMF589858 LWB589858 MFX589858 MPT589858 MZP589858 NJL589858 NTH589858 ODD589858 OMZ589858 OWV589858 PGR589858 PQN589858 QAJ589858 QKF589858 QUB589858 RDX589858 RNT589858 RXP589858 SHL589858 SRH589858 TBD589858 TKZ589858 TUV589858 UER589858 UON589858 UYJ589858 VIF589858 VSB589858 WBX589858 WLT589858 WVP589858 H655394 JD655394 SZ655394 ACV655394 AMR655394 AWN655394 BGJ655394 BQF655394 CAB655394 CJX655394 CTT655394 DDP655394 DNL655394 DXH655394 EHD655394 EQZ655394 FAV655394 FKR655394 FUN655394 GEJ655394 GOF655394 GYB655394 HHX655394 HRT655394 IBP655394 ILL655394 IVH655394 JFD655394 JOZ655394 JYV655394 KIR655394 KSN655394 LCJ655394 LMF655394 LWB655394 MFX655394 MPT655394 MZP655394 NJL655394 NTH655394 ODD655394 OMZ655394 OWV655394 PGR655394 PQN655394 QAJ655394 QKF655394 QUB655394 RDX655394 RNT655394 RXP655394 SHL655394 SRH655394 TBD655394 TKZ655394 TUV655394 UER655394 UON655394 UYJ655394 VIF655394 VSB655394 WBX655394 WLT655394 WVP655394 H720930 JD720930 SZ720930 ACV720930 AMR720930 AWN720930 BGJ720930 BQF720930 CAB720930 CJX720930 CTT720930 DDP720930 DNL720930 DXH720930 EHD720930 EQZ720930 FAV720930 FKR720930 FUN720930 GEJ720930 GOF720930 GYB720930 HHX720930 HRT720930 IBP720930 ILL720930 IVH720930 JFD720930 JOZ720930 JYV720930 KIR720930 KSN720930 LCJ720930 LMF720930 LWB720930 MFX720930 MPT720930 MZP720930 NJL720930 NTH720930 ODD720930 OMZ720930 OWV720930 PGR720930 PQN720930 QAJ720930 QKF720930 QUB720930 RDX720930 RNT720930 RXP720930 SHL720930 SRH720930 TBD720930 TKZ720930 TUV720930 UER720930 UON720930 UYJ720930 VIF720930 VSB720930 WBX720930 WLT720930 WVP720930 H786466 JD786466 SZ786466 ACV786466 AMR786466 AWN786466 BGJ786466 BQF786466 CAB786466 CJX786466 CTT786466 DDP786466 DNL786466 DXH786466 EHD786466 EQZ786466 FAV786466 FKR786466 FUN786466 GEJ786466 GOF786466 GYB786466 HHX786466 HRT786466 IBP786466 ILL786466 IVH786466 JFD786466 JOZ786466 JYV786466 KIR786466 KSN786466 LCJ786466 LMF786466 LWB786466 MFX786466 MPT786466 MZP786466 NJL786466 NTH786466 ODD786466 OMZ786466 OWV786466 PGR786466 PQN786466 QAJ786466 QKF786466 QUB786466 RDX786466 RNT786466 RXP786466 SHL786466 SRH786466 TBD786466 TKZ786466 TUV786466 UER786466 UON786466 UYJ786466 VIF786466 VSB786466 WBX786466 WLT786466 WVP786466 H852002 JD852002 SZ852002 ACV852002 AMR852002 AWN852002 BGJ852002 BQF852002 CAB852002 CJX852002 CTT852002 DDP852002 DNL852002 DXH852002 EHD852002 EQZ852002 FAV852002 FKR852002 FUN852002 GEJ852002 GOF852002 GYB852002 HHX852002 HRT852002 IBP852002 ILL852002 IVH852002 JFD852002 JOZ852002 JYV852002 KIR852002 KSN852002 LCJ852002 LMF852002 LWB852002 MFX852002 MPT852002 MZP852002 NJL852002 NTH852002 ODD852002 OMZ852002 OWV852002 PGR852002 PQN852002 QAJ852002 QKF852002 QUB852002 RDX852002 RNT852002 RXP852002 SHL852002 SRH852002 TBD852002 TKZ852002 TUV852002 UER852002 UON852002 UYJ852002 VIF852002 VSB852002 WBX852002 WLT852002 WVP852002 H917538 JD917538 SZ917538 ACV917538 AMR917538 AWN917538 BGJ917538 BQF917538 CAB917538 CJX917538 CTT917538 DDP917538 DNL917538 DXH917538 EHD917538 EQZ917538 FAV917538 FKR917538 FUN917538 GEJ917538 GOF917538 GYB917538 HHX917538 HRT917538 IBP917538 ILL917538 IVH917538 JFD917538 JOZ917538 JYV917538 KIR917538 KSN917538 LCJ917538 LMF917538 LWB917538 MFX917538 MPT917538 MZP917538 NJL917538 NTH917538 ODD917538 OMZ917538 OWV917538 PGR917538 PQN917538 QAJ917538 QKF917538 QUB917538 RDX917538 RNT917538 RXP917538 SHL917538 SRH917538 TBD917538 TKZ917538 TUV917538 UER917538 UON917538 UYJ917538 VIF917538 VSB917538 WBX917538 WLT917538 WVP917538 H983074 JD983074 SZ983074 ACV983074 AMR983074 AWN983074 BGJ983074 BQF983074 CAB983074 CJX983074 CTT983074 DDP983074 DNL983074 DXH983074 EHD983074 EQZ983074 FAV983074 FKR983074 FUN983074 GEJ983074 GOF983074 GYB983074 HHX983074 HRT983074 IBP983074 ILL983074 IVH983074 JFD983074 JOZ983074 JYV983074 KIR983074 KSN983074 LCJ983074 LMF983074 LWB983074 MFX983074 MPT983074 MZP983074 NJL983074 NTH983074 ODD983074 OMZ983074 OWV983074 PGR983074 PQN983074 QAJ983074 QKF983074 QUB983074 RDX983074 RNT983074 RXP983074 SHL983074 SRH983074 TBD983074 TKZ983074 TUV983074 UER983074 UON983074 UYJ983074 VIF983074 VSB983074 WBX983074 WLT983074 WVP983074 J30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WVR30 J65566 JF65566 TB65566 ACX65566 AMT65566 AWP65566 BGL65566 BQH65566 CAD65566 CJZ65566 CTV65566 DDR65566 DNN65566 DXJ65566 EHF65566 ERB65566 FAX65566 FKT65566 FUP65566 GEL65566 GOH65566 GYD65566 HHZ65566 HRV65566 IBR65566 ILN65566 IVJ65566 JFF65566 JPB65566 JYX65566 KIT65566 KSP65566 LCL65566 LMH65566 LWD65566 MFZ65566 MPV65566 MZR65566 NJN65566 NTJ65566 ODF65566 ONB65566 OWX65566 PGT65566 PQP65566 QAL65566 QKH65566 QUD65566 RDZ65566 RNV65566 RXR65566 SHN65566 SRJ65566 TBF65566 TLB65566 TUX65566 UET65566 UOP65566 UYL65566 VIH65566 VSD65566 WBZ65566 WLV65566 WVR65566 J131102 JF131102 TB131102 ACX131102 AMT131102 AWP131102 BGL131102 BQH131102 CAD131102 CJZ131102 CTV131102 DDR131102 DNN131102 DXJ131102 EHF131102 ERB131102 FAX131102 FKT131102 FUP131102 GEL131102 GOH131102 GYD131102 HHZ131102 HRV131102 IBR131102 ILN131102 IVJ131102 JFF131102 JPB131102 JYX131102 KIT131102 KSP131102 LCL131102 LMH131102 LWD131102 MFZ131102 MPV131102 MZR131102 NJN131102 NTJ131102 ODF131102 ONB131102 OWX131102 PGT131102 PQP131102 QAL131102 QKH131102 QUD131102 RDZ131102 RNV131102 RXR131102 SHN131102 SRJ131102 TBF131102 TLB131102 TUX131102 UET131102 UOP131102 UYL131102 VIH131102 VSD131102 WBZ131102 WLV131102 WVR131102 J196638 JF196638 TB196638 ACX196638 AMT196638 AWP196638 BGL196638 BQH196638 CAD196638 CJZ196638 CTV196638 DDR196638 DNN196638 DXJ196638 EHF196638 ERB196638 FAX196638 FKT196638 FUP196638 GEL196638 GOH196638 GYD196638 HHZ196638 HRV196638 IBR196638 ILN196638 IVJ196638 JFF196638 JPB196638 JYX196638 KIT196638 KSP196638 LCL196638 LMH196638 LWD196638 MFZ196638 MPV196638 MZR196638 NJN196638 NTJ196638 ODF196638 ONB196638 OWX196638 PGT196638 PQP196638 QAL196638 QKH196638 QUD196638 RDZ196638 RNV196638 RXR196638 SHN196638 SRJ196638 TBF196638 TLB196638 TUX196638 UET196638 UOP196638 UYL196638 VIH196638 VSD196638 WBZ196638 WLV196638 WVR196638 J262174 JF262174 TB262174 ACX262174 AMT262174 AWP262174 BGL262174 BQH262174 CAD262174 CJZ262174 CTV262174 DDR262174 DNN262174 DXJ262174 EHF262174 ERB262174 FAX262174 FKT262174 FUP262174 GEL262174 GOH262174 GYD262174 HHZ262174 HRV262174 IBR262174 ILN262174 IVJ262174 JFF262174 JPB262174 JYX262174 KIT262174 KSP262174 LCL262174 LMH262174 LWD262174 MFZ262174 MPV262174 MZR262174 NJN262174 NTJ262174 ODF262174 ONB262174 OWX262174 PGT262174 PQP262174 QAL262174 QKH262174 QUD262174 RDZ262174 RNV262174 RXR262174 SHN262174 SRJ262174 TBF262174 TLB262174 TUX262174 UET262174 UOP262174 UYL262174 VIH262174 VSD262174 WBZ262174 WLV262174 WVR262174 J327710 JF327710 TB327710 ACX327710 AMT327710 AWP327710 BGL327710 BQH327710 CAD327710 CJZ327710 CTV327710 DDR327710 DNN327710 DXJ327710 EHF327710 ERB327710 FAX327710 FKT327710 FUP327710 GEL327710 GOH327710 GYD327710 HHZ327710 HRV327710 IBR327710 ILN327710 IVJ327710 JFF327710 JPB327710 JYX327710 KIT327710 KSP327710 LCL327710 LMH327710 LWD327710 MFZ327710 MPV327710 MZR327710 NJN327710 NTJ327710 ODF327710 ONB327710 OWX327710 PGT327710 PQP327710 QAL327710 QKH327710 QUD327710 RDZ327710 RNV327710 RXR327710 SHN327710 SRJ327710 TBF327710 TLB327710 TUX327710 UET327710 UOP327710 UYL327710 VIH327710 VSD327710 WBZ327710 WLV327710 WVR327710 J393246 JF393246 TB393246 ACX393246 AMT393246 AWP393246 BGL393246 BQH393246 CAD393246 CJZ393246 CTV393246 DDR393246 DNN393246 DXJ393246 EHF393246 ERB393246 FAX393246 FKT393246 FUP393246 GEL393246 GOH393246 GYD393246 HHZ393246 HRV393246 IBR393246 ILN393246 IVJ393246 JFF393246 JPB393246 JYX393246 KIT393246 KSP393246 LCL393246 LMH393246 LWD393246 MFZ393246 MPV393246 MZR393246 NJN393246 NTJ393246 ODF393246 ONB393246 OWX393246 PGT393246 PQP393246 QAL393246 QKH393246 QUD393246 RDZ393246 RNV393246 RXR393246 SHN393246 SRJ393246 TBF393246 TLB393246 TUX393246 UET393246 UOP393246 UYL393246 VIH393246 VSD393246 WBZ393246 WLV393246 WVR393246 J458782 JF458782 TB458782 ACX458782 AMT458782 AWP458782 BGL458782 BQH458782 CAD458782 CJZ458782 CTV458782 DDR458782 DNN458782 DXJ458782 EHF458782 ERB458782 FAX458782 FKT458782 FUP458782 GEL458782 GOH458782 GYD458782 HHZ458782 HRV458782 IBR458782 ILN458782 IVJ458782 JFF458782 JPB458782 JYX458782 KIT458782 KSP458782 LCL458782 LMH458782 LWD458782 MFZ458782 MPV458782 MZR458782 NJN458782 NTJ458782 ODF458782 ONB458782 OWX458782 PGT458782 PQP458782 QAL458782 QKH458782 QUD458782 RDZ458782 RNV458782 RXR458782 SHN458782 SRJ458782 TBF458782 TLB458782 TUX458782 UET458782 UOP458782 UYL458782 VIH458782 VSD458782 WBZ458782 WLV458782 WVR458782 J524318 JF524318 TB524318 ACX524318 AMT524318 AWP524318 BGL524318 BQH524318 CAD524318 CJZ524318 CTV524318 DDR524318 DNN524318 DXJ524318 EHF524318 ERB524318 FAX524318 FKT524318 FUP524318 GEL524318 GOH524318 GYD524318 HHZ524318 HRV524318 IBR524318 ILN524318 IVJ524318 JFF524318 JPB524318 JYX524318 KIT524318 KSP524318 LCL524318 LMH524318 LWD524318 MFZ524318 MPV524318 MZR524318 NJN524318 NTJ524318 ODF524318 ONB524318 OWX524318 PGT524318 PQP524318 QAL524318 QKH524318 QUD524318 RDZ524318 RNV524318 RXR524318 SHN524318 SRJ524318 TBF524318 TLB524318 TUX524318 UET524318 UOP524318 UYL524318 VIH524318 VSD524318 WBZ524318 WLV524318 WVR524318 J589854 JF589854 TB589854 ACX589854 AMT589854 AWP589854 BGL589854 BQH589854 CAD589854 CJZ589854 CTV589854 DDR589854 DNN589854 DXJ589854 EHF589854 ERB589854 FAX589854 FKT589854 FUP589854 GEL589854 GOH589854 GYD589854 HHZ589854 HRV589854 IBR589854 ILN589854 IVJ589854 JFF589854 JPB589854 JYX589854 KIT589854 KSP589854 LCL589854 LMH589854 LWD589854 MFZ589854 MPV589854 MZR589854 NJN589854 NTJ589854 ODF589854 ONB589854 OWX589854 PGT589854 PQP589854 QAL589854 QKH589854 QUD589854 RDZ589854 RNV589854 RXR589854 SHN589854 SRJ589854 TBF589854 TLB589854 TUX589854 UET589854 UOP589854 UYL589854 VIH589854 VSD589854 WBZ589854 WLV589854 WVR589854 J655390 JF655390 TB655390 ACX655390 AMT655390 AWP655390 BGL655390 BQH655390 CAD655390 CJZ655390 CTV655390 DDR655390 DNN655390 DXJ655390 EHF655390 ERB655390 FAX655390 FKT655390 FUP655390 GEL655390 GOH655390 GYD655390 HHZ655390 HRV655390 IBR655390 ILN655390 IVJ655390 JFF655390 JPB655390 JYX655390 KIT655390 KSP655390 LCL655390 LMH655390 LWD655390 MFZ655390 MPV655390 MZR655390 NJN655390 NTJ655390 ODF655390 ONB655390 OWX655390 PGT655390 PQP655390 QAL655390 QKH655390 QUD655390 RDZ655390 RNV655390 RXR655390 SHN655390 SRJ655390 TBF655390 TLB655390 TUX655390 UET655390 UOP655390 UYL655390 VIH655390 VSD655390 WBZ655390 WLV655390 WVR655390 J720926 JF720926 TB720926 ACX720926 AMT720926 AWP720926 BGL720926 BQH720926 CAD720926 CJZ720926 CTV720926 DDR720926 DNN720926 DXJ720926 EHF720926 ERB720926 FAX720926 FKT720926 FUP720926 GEL720926 GOH720926 GYD720926 HHZ720926 HRV720926 IBR720926 ILN720926 IVJ720926 JFF720926 JPB720926 JYX720926 KIT720926 KSP720926 LCL720926 LMH720926 LWD720926 MFZ720926 MPV720926 MZR720926 NJN720926 NTJ720926 ODF720926 ONB720926 OWX720926 PGT720926 PQP720926 QAL720926 QKH720926 QUD720926 RDZ720926 RNV720926 RXR720926 SHN720926 SRJ720926 TBF720926 TLB720926 TUX720926 UET720926 UOP720926 UYL720926 VIH720926 VSD720926 WBZ720926 WLV720926 WVR720926 J786462 JF786462 TB786462 ACX786462 AMT786462 AWP786462 BGL786462 BQH786462 CAD786462 CJZ786462 CTV786462 DDR786462 DNN786462 DXJ786462 EHF786462 ERB786462 FAX786462 FKT786462 FUP786462 GEL786462 GOH786462 GYD786462 HHZ786462 HRV786462 IBR786462 ILN786462 IVJ786462 JFF786462 JPB786462 JYX786462 KIT786462 KSP786462 LCL786462 LMH786462 LWD786462 MFZ786462 MPV786462 MZR786462 NJN786462 NTJ786462 ODF786462 ONB786462 OWX786462 PGT786462 PQP786462 QAL786462 QKH786462 QUD786462 RDZ786462 RNV786462 RXR786462 SHN786462 SRJ786462 TBF786462 TLB786462 TUX786462 UET786462 UOP786462 UYL786462 VIH786462 VSD786462 WBZ786462 WLV786462 WVR786462 J851998 JF851998 TB851998 ACX851998 AMT851998 AWP851998 BGL851998 BQH851998 CAD851998 CJZ851998 CTV851998 DDR851998 DNN851998 DXJ851998 EHF851998 ERB851998 FAX851998 FKT851998 FUP851998 GEL851998 GOH851998 GYD851998 HHZ851998 HRV851998 IBR851998 ILN851998 IVJ851998 JFF851998 JPB851998 JYX851998 KIT851998 KSP851998 LCL851998 LMH851998 LWD851998 MFZ851998 MPV851998 MZR851998 NJN851998 NTJ851998 ODF851998 ONB851998 OWX851998 PGT851998 PQP851998 QAL851998 QKH851998 QUD851998 RDZ851998 RNV851998 RXR851998 SHN851998 SRJ851998 TBF851998 TLB851998 TUX851998 UET851998 UOP851998 UYL851998 VIH851998 VSD851998 WBZ851998 WLV851998 WVR851998 J917534 JF917534 TB917534 ACX917534 AMT917534 AWP917534 BGL917534 BQH917534 CAD917534 CJZ917534 CTV917534 DDR917534 DNN917534 DXJ917534 EHF917534 ERB917534 FAX917534 FKT917534 FUP917534 GEL917534 GOH917534 GYD917534 HHZ917534 HRV917534 IBR917534 ILN917534 IVJ917534 JFF917534 JPB917534 JYX917534 KIT917534 KSP917534 LCL917534 LMH917534 LWD917534 MFZ917534 MPV917534 MZR917534 NJN917534 NTJ917534 ODF917534 ONB917534 OWX917534 PGT917534 PQP917534 QAL917534 QKH917534 QUD917534 RDZ917534 RNV917534 RXR917534 SHN917534 SRJ917534 TBF917534 TLB917534 TUX917534 UET917534 UOP917534 UYL917534 VIH917534 VSD917534 WBZ917534 WLV917534 WVR917534 J983070 JF983070 TB983070 ACX983070 AMT983070 AWP983070 BGL983070 BQH983070 CAD983070 CJZ983070 CTV983070 DDR983070 DNN983070 DXJ983070 EHF983070 ERB983070 FAX983070 FKT983070 FUP983070 GEL983070 GOH983070 GYD983070 HHZ983070 HRV983070 IBR983070 ILN983070 IVJ983070 JFF983070 JPB983070 JYX983070 KIT983070 KSP983070 LCL983070 LMH983070 LWD983070 MFZ983070 MPV983070 MZR983070 NJN983070 NTJ983070 ODF983070 ONB983070 OWX983070 PGT983070 PQP983070 QAL983070 QKH983070 QUD983070 RDZ983070 RNV983070 RXR983070 SHN983070 SRJ983070 TBF983070 TLB983070 TUX983070 UET983070 UOP983070 UYL983070 VIH983070 VSD983070 WBZ983070 WLV983070 WVR983070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
      <formula1>$T$7:$T$16</formula1>
    </dataValidation>
  </dataValidations>
  <printOptions horizontalCentered="1"/>
  <pageMargins left="0.35" right="0.35" top="0.39" bottom="0.39" header="0" footer="0"/>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745" r:id="rId4" name="Button 1">
              <controlPr defaultSize="0" print="0" autoFill="0" autoPict="0" macro="[0]!Jun_Show_CU">
                <anchor moveWithCells="1" sizeWithCells="1">
                  <from>
                    <xdr:col>11</xdr:col>
                    <xdr:colOff>495300</xdr:colOff>
                    <xdr:row>0</xdr:row>
                    <xdr:rowOff>9525</xdr:rowOff>
                  </from>
                  <to>
                    <xdr:col>13</xdr:col>
                    <xdr:colOff>342900</xdr:colOff>
                    <xdr:row>0</xdr:row>
                    <xdr:rowOff>171450</xdr:rowOff>
                  </to>
                </anchor>
              </controlPr>
            </control>
          </mc:Choice>
        </mc:AlternateContent>
        <mc:AlternateContent xmlns:mc="http://schemas.openxmlformats.org/markup-compatibility/2006">
          <mc:Choice Requires="x14">
            <control shapeId="31746" r:id="rId5" name="Button 2">
              <controlPr defaultSize="0" print="0" autoFill="0" autoPict="0" macro="[0]!Jun_Hide_CU">
                <anchor moveWithCells="1" sizeWithCells="1">
                  <from>
                    <xdr:col>11</xdr:col>
                    <xdr:colOff>485775</xdr:colOff>
                    <xdr:row>0</xdr:row>
                    <xdr:rowOff>171450</xdr:rowOff>
                  </from>
                  <to>
                    <xdr:col>13</xdr:col>
                    <xdr:colOff>342900</xdr:colOff>
                    <xdr:row>1</xdr:row>
                    <xdr:rowOff>47625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tabColor rgb="FFFFC000"/>
    <pageSetUpPr fitToPage="1"/>
  </sheetPr>
  <dimension ref="A1:T49"/>
  <sheetViews>
    <sheetView showGridLines="0" showZeros="0" topLeftCell="A4" workbookViewId="0">
      <selection activeCell="U54" sqref="U54"/>
    </sheetView>
  </sheetViews>
  <sheetFormatPr defaultRowHeight="12.75" x14ac:dyDescent="0.2"/>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8" customWidth="1"/>
    <col min="10" max="10" width="10.7109375" customWidth="1"/>
    <col min="11" max="11" width="1.7109375" style="138" customWidth="1"/>
    <col min="12" max="12" width="10.7109375" customWidth="1"/>
    <col min="13" max="13" width="1.7109375" style="9" customWidth="1"/>
    <col min="14" max="14" width="10.7109375" customWidth="1"/>
    <col min="15" max="15" width="1.7109375" style="138" customWidth="1"/>
    <col min="16" max="16" width="10.7109375" customWidth="1"/>
    <col min="17" max="17" width="1.7109375" style="9" customWidth="1"/>
    <col min="19" max="19" width="8.7109375" customWidth="1"/>
    <col min="20" max="20" width="8.85546875" hidden="1" customWidth="1"/>
    <col min="21" max="21" width="5.7109375" customWidth="1"/>
  </cols>
  <sheetData>
    <row r="1" spans="1:20" s="3" customFormat="1" ht="90" customHeight="1" x14ac:dyDescent="0.2">
      <c r="A1" s="1">
        <f>'[5]Week SetUp'!$A$6</f>
        <v>0</v>
      </c>
      <c r="B1" s="2"/>
      <c r="I1" s="4"/>
      <c r="J1" s="5"/>
      <c r="K1" s="5"/>
      <c r="L1" s="6"/>
      <c r="M1" s="4"/>
      <c r="N1" s="4"/>
      <c r="O1" s="4"/>
      <c r="Q1" s="4"/>
    </row>
    <row r="2" spans="1:20" s="10" customFormat="1" ht="18" x14ac:dyDescent="0.25">
      <c r="A2" s="7"/>
      <c r="B2" s="7"/>
      <c r="C2" s="7"/>
      <c r="D2" s="7"/>
      <c r="E2" s="7"/>
      <c r="F2" s="8"/>
      <c r="G2" s="498" t="s">
        <v>70</v>
      </c>
      <c r="H2" s="498"/>
      <c r="I2" s="498"/>
      <c r="J2" s="498"/>
      <c r="K2" s="498"/>
      <c r="L2" s="498"/>
      <c r="M2" s="498"/>
      <c r="O2" s="9"/>
      <c r="Q2" s="9"/>
    </row>
    <row r="3" spans="1:20" s="17" customFormat="1" ht="10.5" customHeight="1" x14ac:dyDescent="0.2">
      <c r="A3" s="11" t="s">
        <v>1</v>
      </c>
      <c r="B3" s="11"/>
      <c r="C3" s="11"/>
      <c r="D3" s="11"/>
      <c r="E3" s="11"/>
      <c r="F3" s="11"/>
      <c r="G3" s="11"/>
      <c r="H3" s="11"/>
      <c r="I3" s="12"/>
      <c r="J3" s="13"/>
      <c r="K3" s="14"/>
      <c r="L3" s="15"/>
      <c r="M3" s="12"/>
      <c r="N3" s="11"/>
      <c r="O3" s="12"/>
      <c r="P3" s="11"/>
      <c r="Q3" s="16" t="s">
        <v>2</v>
      </c>
    </row>
    <row r="4" spans="1:20" s="29" customFormat="1" ht="14.25" customHeight="1" thickBot="1" x14ac:dyDescent="0.25">
      <c r="A4" s="18" t="str">
        <f>'[5]Week SetUp'!$A$10</f>
        <v>26th - 30th May 2016</v>
      </c>
      <c r="B4" s="18"/>
      <c r="C4" s="18"/>
      <c r="D4" s="19"/>
      <c r="E4" s="19"/>
      <c r="F4" s="20">
        <f>'[5]Week SetUp'!$C$10</f>
        <v>0</v>
      </c>
      <c r="G4" s="21"/>
      <c r="H4" s="22"/>
      <c r="I4" s="23"/>
      <c r="J4" s="24">
        <f>'[5]Week SetUp'!$D$10</f>
        <v>0</v>
      </c>
      <c r="K4" s="25"/>
      <c r="L4" s="26">
        <f>'[5]Week SetUp'!$A$12</f>
        <v>0</v>
      </c>
      <c r="M4" s="23"/>
      <c r="N4" s="19"/>
      <c r="O4" s="27"/>
      <c r="P4" s="19"/>
      <c r="Q4" s="28" t="str">
        <f>'[5]Week SetUp'!$E$10</f>
        <v>Lamech Kevin Clarke</v>
      </c>
      <c r="R4" s="233"/>
    </row>
    <row r="5" spans="1:20" s="17" customFormat="1" ht="12" x14ac:dyDescent="0.2">
      <c r="A5" s="30"/>
      <c r="B5" s="31"/>
      <c r="C5" s="31" t="str">
        <f>IF(OR(F2="Week 3",F2="Masters"),"CP","Rank")</f>
        <v>Rank</v>
      </c>
      <c r="D5" s="31" t="s">
        <v>4</v>
      </c>
      <c r="E5" s="32" t="s">
        <v>5</v>
      </c>
      <c r="F5" s="32" t="s">
        <v>6</v>
      </c>
      <c r="G5" s="32"/>
      <c r="H5" s="32"/>
      <c r="I5" s="32"/>
      <c r="J5" s="31" t="s">
        <v>8</v>
      </c>
      <c r="K5" s="33"/>
      <c r="L5" s="31" t="s">
        <v>9</v>
      </c>
      <c r="M5" s="33"/>
      <c r="N5" s="31" t="s">
        <v>10</v>
      </c>
      <c r="O5" s="33"/>
      <c r="P5" s="31"/>
      <c r="Q5" s="34"/>
    </row>
    <row r="6" spans="1:20" s="17" customFormat="1" ht="3.75" customHeight="1" thickBot="1" x14ac:dyDescent="0.25">
      <c r="A6" s="35"/>
      <c r="B6" s="160"/>
      <c r="C6" s="160"/>
      <c r="D6" s="160"/>
      <c r="E6" s="202"/>
      <c r="F6" s="202"/>
      <c r="G6" s="58"/>
      <c r="H6" s="202"/>
      <c r="I6" s="203"/>
      <c r="J6" s="160"/>
      <c r="K6" s="203"/>
      <c r="L6" s="160"/>
      <c r="M6" s="203"/>
      <c r="N6" s="160"/>
      <c r="O6" s="203"/>
      <c r="P6" s="160"/>
      <c r="Q6" s="40"/>
    </row>
    <row r="7" spans="1:20" s="51" customFormat="1" ht="10.5" customHeight="1" x14ac:dyDescent="0.2">
      <c r="A7" s="41">
        <v>1</v>
      </c>
      <c r="B7" s="42">
        <f>IF($D7="","",VLOOKUP($D7,'[5]Boys Do Main Draw Prep'!$A$7:$V$23,20))</f>
        <v>0</v>
      </c>
      <c r="C7" s="42">
        <f>IF($D7="","",VLOOKUP($D7,'[5]Boys Do Main Draw Prep'!$A$7:$V$23,21))</f>
        <v>0</v>
      </c>
      <c r="D7" s="43">
        <v>1</v>
      </c>
      <c r="E7" s="44" t="str">
        <f>UPPER(IF($D7="","",VLOOKUP($D7,'[5]Boys Do Main Draw Prep'!$A$7:$V$23,2)))</f>
        <v>MOHAMMED</v>
      </c>
      <c r="F7" s="44" t="str">
        <f>IF($D7="","",VLOOKUP($D7,'[5]Boys Do Main Draw Prep'!$A$7:$V$23,3))</f>
        <v>NABEEL</v>
      </c>
      <c r="G7" s="45"/>
      <c r="H7" s="44">
        <f>IF($D7="","",VLOOKUP($D7,'[5]Boys Do Main Draw Prep'!$A$7:$V$23,4))</f>
        <v>0</v>
      </c>
      <c r="I7" s="46"/>
      <c r="J7" s="47"/>
      <c r="K7" s="48"/>
      <c r="L7" s="47"/>
      <c r="M7" s="48"/>
      <c r="N7" s="47"/>
      <c r="O7" s="48"/>
      <c r="P7" s="47"/>
      <c r="Q7" s="49"/>
      <c r="R7" s="50"/>
      <c r="T7" s="52" t="str">
        <f>'[5]SetUp Officials'!P21</f>
        <v>Umpire</v>
      </c>
    </row>
    <row r="8" spans="1:20" s="51" customFormat="1" ht="9.6" customHeight="1" x14ac:dyDescent="0.2">
      <c r="A8" s="53"/>
      <c r="B8" s="54"/>
      <c r="C8" s="54"/>
      <c r="D8" s="54"/>
      <c r="E8" s="44" t="str">
        <f>UPPER(IF($D7="","",VLOOKUP($D7,'[5]Boys Do Main Draw Prep'!$A$7:$V$23,7)))</f>
        <v>THOMAS</v>
      </c>
      <c r="F8" s="44" t="str">
        <f>IF($D7="","",VLOOKUP($D7,'[5]Boys Do Main Draw Prep'!$A$7:$V$23,8))</f>
        <v>RYAN</v>
      </c>
      <c r="G8" s="45"/>
      <c r="H8" s="44">
        <f>IF($D7="","",VLOOKUP($D7,'[5]Boys Do Main Draw Prep'!$A$7:$V$23,9))</f>
        <v>0</v>
      </c>
      <c r="I8" s="55"/>
      <c r="J8" s="56" t="str">
        <f>IF(I8="a",E7,IF(I8="b",E9,""))</f>
        <v/>
      </c>
      <c r="K8" s="48"/>
      <c r="L8" s="47"/>
      <c r="M8" s="48"/>
      <c r="N8" s="47"/>
      <c r="O8" s="48"/>
      <c r="P8" s="47"/>
      <c r="Q8" s="49"/>
      <c r="R8" s="50"/>
      <c r="T8" s="57" t="str">
        <f>'[5]SetUp Officials'!P22</f>
        <v/>
      </c>
    </row>
    <row r="9" spans="1:20" s="51" customFormat="1" ht="9.6" customHeight="1" x14ac:dyDescent="0.2">
      <c r="A9" s="53"/>
      <c r="B9" s="54"/>
      <c r="C9" s="54"/>
      <c r="D9" s="54"/>
      <c r="E9" s="47"/>
      <c r="F9" s="47"/>
      <c r="G9" s="58"/>
      <c r="H9" s="47"/>
      <c r="I9" s="59"/>
      <c r="J9" s="60" t="str">
        <f>UPPER(IF(OR(I10="a",I10="as"),E7,IF(OR(I10="b",I10="bs"),E11,)))</f>
        <v>MOHAMMED</v>
      </c>
      <c r="K9" s="61"/>
      <c r="L9" s="47"/>
      <c r="M9" s="48"/>
      <c r="N9" s="47"/>
      <c r="O9" s="48"/>
      <c r="P9" s="47"/>
      <c r="Q9" s="49"/>
      <c r="R9" s="50"/>
      <c r="T9" s="57" t="str">
        <f>'[5]SetUp Officials'!P23</f>
        <v/>
      </c>
    </row>
    <row r="10" spans="1:20" s="51" customFormat="1" ht="9.6" customHeight="1" x14ac:dyDescent="0.2">
      <c r="A10" s="53"/>
      <c r="B10" s="54"/>
      <c r="C10" s="54"/>
      <c r="D10" s="54"/>
      <c r="E10" s="47"/>
      <c r="F10" s="47"/>
      <c r="G10" s="58"/>
      <c r="H10" s="62" t="s">
        <v>11</v>
      </c>
      <c r="I10" s="63" t="s">
        <v>12</v>
      </c>
      <c r="J10" s="64" t="str">
        <f>UPPER(IF(OR(I10="a",I10="as"),E8,IF(OR(I10="b",I10="bs"),E12,)))</f>
        <v>THOMAS</v>
      </c>
      <c r="K10" s="65"/>
      <c r="L10" s="47"/>
      <c r="M10" s="48"/>
      <c r="N10" s="47"/>
      <c r="O10" s="48"/>
      <c r="P10" s="47"/>
      <c r="Q10" s="49"/>
      <c r="R10" s="50"/>
      <c r="T10" s="57" t="str">
        <f>'[5]SetUp Officials'!P24</f>
        <v/>
      </c>
    </row>
    <row r="11" spans="1:20" s="51" customFormat="1" ht="9.6" customHeight="1" x14ac:dyDescent="0.2">
      <c r="A11" s="53">
        <v>2</v>
      </c>
      <c r="B11" s="42">
        <f>IF($D11="","",VLOOKUP($D11,'[5]Boys Do Main Draw Prep'!$A$7:$V$23,20))</f>
        <v>0</v>
      </c>
      <c r="C11" s="42">
        <f>IF($D11="","",VLOOKUP($D11,'[5]Boys Do Main Draw Prep'!$A$7:$V$23,21))</f>
        <v>0</v>
      </c>
      <c r="D11" s="43">
        <v>8</v>
      </c>
      <c r="E11" s="42" t="str">
        <f>UPPER(IF($D11="","",VLOOKUP($D11,'[5]Boys Do Main Draw Prep'!$A$7:$V$23,2)))</f>
        <v>ALEXIS</v>
      </c>
      <c r="F11" s="42" t="str">
        <f>IF($D11="","",VLOOKUP($D11,'[5]Boys Do Main Draw Prep'!$A$7:$V$23,3))</f>
        <v>JEYDON</v>
      </c>
      <c r="G11" s="66"/>
      <c r="H11" s="42">
        <f>IF($D11="","",VLOOKUP($D11,'[5]Boys Do Main Draw Prep'!$A$7:$V$23,4))</f>
        <v>0</v>
      </c>
      <c r="I11" s="67"/>
      <c r="J11" s="47" t="s">
        <v>118</v>
      </c>
      <c r="K11" s="68"/>
      <c r="L11" s="69"/>
      <c r="M11" s="61"/>
      <c r="N11" s="47"/>
      <c r="O11" s="48"/>
      <c r="P11" s="47"/>
      <c r="Q11" s="49"/>
      <c r="R11" s="50"/>
      <c r="T11" s="57" t="str">
        <f>'[5]SetUp Officials'!P25</f>
        <v/>
      </c>
    </row>
    <row r="12" spans="1:20" s="51" customFormat="1" ht="9.6" customHeight="1" x14ac:dyDescent="0.2">
      <c r="A12" s="53"/>
      <c r="B12" s="54"/>
      <c r="C12" s="54"/>
      <c r="D12" s="54"/>
      <c r="E12" s="42" t="str">
        <f>UPPER(IF($D11="","",VLOOKUP($D11,'[5]Boys Do Main Draw Prep'!$A$7:$V$23,7)))</f>
        <v>LEE YOUNG</v>
      </c>
      <c r="F12" s="42" t="str">
        <f>IF($D11="","",VLOOKUP($D11,'[5]Boys Do Main Draw Prep'!$A$7:$V$23,8))</f>
        <v>KYLE</v>
      </c>
      <c r="G12" s="66"/>
      <c r="H12" s="42">
        <f>IF($D11="","",VLOOKUP($D11,'[5]Boys Do Main Draw Prep'!$A$7:$V$23,9))</f>
        <v>0</v>
      </c>
      <c r="I12" s="55"/>
      <c r="J12" s="47"/>
      <c r="K12" s="68"/>
      <c r="L12" s="70"/>
      <c r="M12" s="71"/>
      <c r="N12" s="47"/>
      <c r="O12" s="48"/>
      <c r="P12" s="47"/>
      <c r="Q12" s="49"/>
      <c r="R12" s="50"/>
      <c r="T12" s="57" t="str">
        <f>'[5]SetUp Officials'!P26</f>
        <v/>
      </c>
    </row>
    <row r="13" spans="1:20" s="51" customFormat="1" ht="9.6" customHeight="1" x14ac:dyDescent="0.2">
      <c r="A13" s="53"/>
      <c r="B13" s="54"/>
      <c r="C13" s="54"/>
      <c r="D13" s="72"/>
      <c r="E13" s="47"/>
      <c r="F13" s="47"/>
      <c r="G13" s="58"/>
      <c r="H13" s="47"/>
      <c r="I13" s="73"/>
      <c r="J13" s="47"/>
      <c r="K13" s="59"/>
      <c r="L13" s="60" t="str">
        <f>UPPER(IF(OR(K14="a",K14="as"),J9,IF(OR(K14="b",K14="bs"),J17,)))</f>
        <v>MOHAMMED</v>
      </c>
      <c r="M13" s="48"/>
      <c r="N13" s="47"/>
      <c r="O13" s="48"/>
      <c r="P13" s="47"/>
      <c r="Q13" s="49"/>
      <c r="R13" s="50"/>
      <c r="T13" s="57" t="str">
        <f>'[5]SetUp Officials'!P27</f>
        <v/>
      </c>
    </row>
    <row r="14" spans="1:20" s="51" customFormat="1" ht="9.6" customHeight="1" x14ac:dyDescent="0.2">
      <c r="A14" s="53"/>
      <c r="B14" s="54"/>
      <c r="C14" s="54"/>
      <c r="D14" s="72"/>
      <c r="E14" s="47"/>
      <c r="F14" s="47"/>
      <c r="G14" s="58"/>
      <c r="H14" s="47"/>
      <c r="I14" s="73"/>
      <c r="J14" s="62" t="s">
        <v>11</v>
      </c>
      <c r="K14" s="63" t="s">
        <v>83</v>
      </c>
      <c r="L14" s="64" t="str">
        <f>UPPER(IF(OR(K14="a",K14="as"),J10,IF(OR(K14="b",K14="bs"),J18,)))</f>
        <v>THOMAS</v>
      </c>
      <c r="M14" s="65"/>
      <c r="N14" s="47"/>
      <c r="O14" s="48"/>
      <c r="P14" s="47"/>
      <c r="Q14" s="49"/>
      <c r="R14" s="50"/>
      <c r="T14" s="57" t="str">
        <f>'[5]SetUp Officials'!P28</f>
        <v/>
      </c>
    </row>
    <row r="15" spans="1:20" s="51" customFormat="1" ht="9.6" customHeight="1" x14ac:dyDescent="0.2">
      <c r="A15" s="53">
        <v>3</v>
      </c>
      <c r="B15" s="42">
        <f>IF($D15="","",VLOOKUP($D15,'[5]Boys Do Main Draw Prep'!$A$7:$V$23,20))</f>
        <v>0</v>
      </c>
      <c r="C15" s="42">
        <f>IF($D15="","",VLOOKUP($D15,'[5]Boys Do Main Draw Prep'!$A$7:$V$23,21))</f>
        <v>0</v>
      </c>
      <c r="D15" s="43">
        <v>5</v>
      </c>
      <c r="E15" s="42" t="str">
        <f>UPPER(IF($D15="","",VLOOKUP($D15,'[5]Boys Do Main Draw Prep'!$A$7:$V$23,2)))</f>
        <v>ANGUS</v>
      </c>
      <c r="F15" s="42" t="str">
        <f>IF($D15="","",VLOOKUP($D15,'[5]Boys Do Main Draw Prep'!$A$7:$V$23,3))</f>
        <v>DANIEL</v>
      </c>
      <c r="G15" s="66"/>
      <c r="H15" s="42">
        <f>IF($D15="","",VLOOKUP($D15,'[5]Boys Do Main Draw Prep'!$A$7:$V$23,4))</f>
        <v>0</v>
      </c>
      <c r="I15" s="46"/>
      <c r="J15" s="47"/>
      <c r="K15" s="68"/>
      <c r="L15" s="47" t="s">
        <v>171</v>
      </c>
      <c r="M15" s="68"/>
      <c r="N15" s="69"/>
      <c r="O15" s="48"/>
      <c r="P15" s="47"/>
      <c r="Q15" s="49"/>
      <c r="R15" s="50"/>
      <c r="T15" s="57" t="str">
        <f>'[5]SetUp Officials'!P29</f>
        <v/>
      </c>
    </row>
    <row r="16" spans="1:20" s="51" customFormat="1" ht="9.6" customHeight="1" thickBot="1" x14ac:dyDescent="0.25">
      <c r="A16" s="53"/>
      <c r="B16" s="54"/>
      <c r="C16" s="54"/>
      <c r="D16" s="54"/>
      <c r="E16" s="42" t="str">
        <f>UPPER(IF($D15="","",VLOOKUP($D15,'[5]Boys Do Main Draw Prep'!$A$7:$V$23,7)))</f>
        <v>WILKINSON</v>
      </c>
      <c r="F16" s="42" t="str">
        <f>IF($D15="","",VLOOKUP($D15,'[5]Boys Do Main Draw Prep'!$A$7:$V$23,8))</f>
        <v>RAHSAAN</v>
      </c>
      <c r="G16" s="66"/>
      <c r="H16" s="42">
        <f>IF($D15="","",VLOOKUP($D15,'[5]Boys Do Main Draw Prep'!$A$7:$V$23,9))</f>
        <v>0</v>
      </c>
      <c r="I16" s="55"/>
      <c r="J16" s="56" t="str">
        <f>IF(I16="a",E15,IF(I16="b",E17,""))</f>
        <v/>
      </c>
      <c r="K16" s="68"/>
      <c r="L16" s="47"/>
      <c r="M16" s="68"/>
      <c r="N16" s="47"/>
      <c r="O16" s="48"/>
      <c r="P16" s="47"/>
      <c r="Q16" s="49"/>
      <c r="R16" s="50"/>
      <c r="T16" s="74" t="str">
        <f>'[5]SetUp Officials'!P30</f>
        <v>None</v>
      </c>
    </row>
    <row r="17" spans="1:18" s="51" customFormat="1" ht="9.6" customHeight="1" x14ac:dyDescent="0.2">
      <c r="A17" s="53"/>
      <c r="B17" s="54"/>
      <c r="C17" s="54"/>
      <c r="D17" s="72"/>
      <c r="E17" s="47"/>
      <c r="F17" s="47"/>
      <c r="G17" s="58"/>
      <c r="H17" s="47"/>
      <c r="I17" s="59"/>
      <c r="J17" s="60" t="str">
        <f>UPPER(IF(OR(I18="a",I18="as"),E15,IF(OR(I18="b",I18="bs"),E19,)))</f>
        <v>RAMKISSOON</v>
      </c>
      <c r="K17" s="75"/>
      <c r="L17" s="47"/>
      <c r="M17" s="68"/>
      <c r="N17" s="47"/>
      <c r="O17" s="48"/>
      <c r="P17" s="47"/>
      <c r="Q17" s="49"/>
      <c r="R17" s="50"/>
    </row>
    <row r="18" spans="1:18" s="51" customFormat="1" ht="9.6" customHeight="1" x14ac:dyDescent="0.2">
      <c r="A18" s="53"/>
      <c r="B18" s="54"/>
      <c r="C18" s="54"/>
      <c r="D18" s="72"/>
      <c r="E18" s="47"/>
      <c r="F18" s="47"/>
      <c r="G18" s="58"/>
      <c r="H18" s="62" t="s">
        <v>11</v>
      </c>
      <c r="I18" s="63" t="s">
        <v>38</v>
      </c>
      <c r="J18" s="64" t="str">
        <f>UPPER(IF(OR(I18="a",I18="as"),E16,IF(OR(I18="b",I18="bs"),E20,)))</f>
        <v>CARTER</v>
      </c>
      <c r="K18" s="55"/>
      <c r="L18" s="47"/>
      <c r="M18" s="68"/>
      <c r="N18" s="47"/>
      <c r="O18" s="48"/>
      <c r="P18" s="47"/>
      <c r="Q18" s="49"/>
      <c r="R18" s="50"/>
    </row>
    <row r="19" spans="1:18" s="51" customFormat="1" ht="9.6" customHeight="1" x14ac:dyDescent="0.2">
      <c r="A19" s="53">
        <v>4</v>
      </c>
      <c r="B19" s="42">
        <f>IF($D19="","",VLOOKUP($D19,'[5]Boys Do Main Draw Prep'!$A$7:$V$23,20))</f>
        <v>0</v>
      </c>
      <c r="C19" s="42">
        <f>IF($D19="","",VLOOKUP($D19,'[5]Boys Do Main Draw Prep'!$A$7:$V$23,21))</f>
        <v>0</v>
      </c>
      <c r="D19" s="43">
        <v>4</v>
      </c>
      <c r="E19" s="42" t="str">
        <f>UPPER(IF($D19="","",VLOOKUP($D19,'[5]Boys Do Main Draw Prep'!$A$7:$V$23,2)))</f>
        <v>RAMKISSOON</v>
      </c>
      <c r="F19" s="42" t="str">
        <f>IF($D19="","",VLOOKUP($D19,'[5]Boys Do Main Draw Prep'!$A$7:$V$23,3))</f>
        <v>ADAM</v>
      </c>
      <c r="G19" s="66"/>
      <c r="H19" s="42">
        <f>IF($D19="","",VLOOKUP($D19,'[5]Boys Do Main Draw Prep'!$A$7:$V$23,4))</f>
        <v>0</v>
      </c>
      <c r="I19" s="67"/>
      <c r="J19" s="47"/>
      <c r="K19" s="48"/>
      <c r="L19" s="69"/>
      <c r="M19" s="75"/>
      <c r="N19" s="47"/>
      <c r="O19" s="48"/>
      <c r="P19" s="47"/>
      <c r="Q19" s="49"/>
      <c r="R19" s="50"/>
    </row>
    <row r="20" spans="1:18" s="51" customFormat="1" ht="9.6" customHeight="1" x14ac:dyDescent="0.2">
      <c r="A20" s="53"/>
      <c r="B20" s="54"/>
      <c r="C20" s="54"/>
      <c r="D20" s="54"/>
      <c r="E20" s="42" t="str">
        <f>UPPER(IF($D19="","",VLOOKUP($D19,'[5]Boys Do Main Draw Prep'!$A$7:$V$23,7)))</f>
        <v>CARTER</v>
      </c>
      <c r="F20" s="42" t="str">
        <f>IF($D19="","",VLOOKUP($D19,'[5]Boys Do Main Draw Prep'!$A$7:$V$23,8))</f>
        <v>AIDAN</v>
      </c>
      <c r="G20" s="66"/>
      <c r="H20" s="42">
        <f>IF($D19="","",VLOOKUP($D19,'[5]Boys Do Main Draw Prep'!$A$7:$V$23,9))</f>
        <v>0</v>
      </c>
      <c r="I20" s="55"/>
      <c r="J20" s="47"/>
      <c r="K20" s="48"/>
      <c r="L20" s="70"/>
      <c r="M20" s="76"/>
      <c r="N20" s="47"/>
      <c r="O20" s="48"/>
      <c r="P20" s="47"/>
      <c r="Q20" s="49"/>
      <c r="R20" s="50"/>
    </row>
    <row r="21" spans="1:18" s="51" customFormat="1" ht="9.6" customHeight="1" x14ac:dyDescent="0.2">
      <c r="A21" s="53"/>
      <c r="B21" s="54"/>
      <c r="C21" s="54"/>
      <c r="D21" s="54"/>
      <c r="E21" s="47"/>
      <c r="F21" s="47"/>
      <c r="G21" s="58"/>
      <c r="H21" s="47"/>
      <c r="I21" s="73"/>
      <c r="J21" s="47"/>
      <c r="K21" s="48"/>
      <c r="L21" s="47"/>
      <c r="M21" s="59"/>
      <c r="N21" s="60" t="str">
        <f>UPPER(IF(OR(M22="a",M22="as"),L13,IF(OR(M22="b",M22="bs"),L29,)))</f>
        <v>MOHAMMED</v>
      </c>
      <c r="O21" s="48"/>
      <c r="P21" s="47"/>
      <c r="Q21" s="49"/>
      <c r="R21" s="50"/>
    </row>
    <row r="22" spans="1:18" s="51" customFormat="1" ht="9.6" customHeight="1" x14ac:dyDescent="0.2">
      <c r="A22" s="53"/>
      <c r="B22" s="54"/>
      <c r="C22" s="54"/>
      <c r="D22" s="54"/>
      <c r="E22" s="47"/>
      <c r="F22" s="47"/>
      <c r="G22" s="58"/>
      <c r="H22" s="47"/>
      <c r="I22" s="73"/>
      <c r="J22" s="47"/>
      <c r="K22" s="48"/>
      <c r="L22" s="62" t="s">
        <v>11</v>
      </c>
      <c r="M22" s="63" t="s">
        <v>83</v>
      </c>
      <c r="N22" s="64" t="str">
        <f>UPPER(IF(OR(M22="a",M22="as"),L14,IF(OR(M22="b",M22="bs"),L30,)))</f>
        <v>THOMAS</v>
      </c>
      <c r="O22" s="65"/>
      <c r="P22" s="47"/>
      <c r="Q22" s="49"/>
      <c r="R22" s="50"/>
    </row>
    <row r="23" spans="1:18" s="51" customFormat="1" ht="9.6" customHeight="1" x14ac:dyDescent="0.2">
      <c r="A23" s="41">
        <v>5</v>
      </c>
      <c r="B23" s="42">
        <f>IF($D23="","",VLOOKUP($D23,'[5]Boys Do Main Draw Prep'!$A$7:$V$23,20))</f>
        <v>0</v>
      </c>
      <c r="C23" s="42">
        <f>IF($D23="","",VLOOKUP($D23,'[5]Boys Do Main Draw Prep'!$A$7:$V$23,21))</f>
        <v>0</v>
      </c>
      <c r="D23" s="43">
        <v>3</v>
      </c>
      <c r="E23" s="44" t="str">
        <f>UPPER(IF($D23="","",VLOOKUP($D23,'[5]Boys Do Main Draw Prep'!$A$7:$V$23,2)))</f>
        <v>JEARY</v>
      </c>
      <c r="F23" s="44" t="str">
        <f>IF($D23="","",VLOOKUP($D23,'[5]Boys Do Main Draw Prep'!$A$7:$V$23,3))</f>
        <v>ETHAN</v>
      </c>
      <c r="G23" s="45"/>
      <c r="H23" s="44">
        <f>IF($D23="","",VLOOKUP($D23,'[5]Boys Do Main Draw Prep'!$A$7:$V$23,4))</f>
        <v>0</v>
      </c>
      <c r="I23" s="46"/>
      <c r="J23" s="47"/>
      <c r="K23" s="48"/>
      <c r="L23" s="47"/>
      <c r="M23" s="68"/>
      <c r="N23" s="47" t="s">
        <v>264</v>
      </c>
      <c r="O23" s="204"/>
      <c r="P23" s="206"/>
      <c r="Q23" s="49"/>
      <c r="R23" s="50"/>
    </row>
    <row r="24" spans="1:18" s="51" customFormat="1" ht="9.6" customHeight="1" x14ac:dyDescent="0.2">
      <c r="A24" s="53"/>
      <c r="B24" s="54"/>
      <c r="C24" s="54"/>
      <c r="D24" s="54"/>
      <c r="E24" s="44" t="str">
        <f>UPPER(IF($D23="","",VLOOKUP($D23,'[5]Boys Do Main Draw Prep'!$A$7:$V$23,7)))</f>
        <v>WEST</v>
      </c>
      <c r="F24" s="44" t="str">
        <f>IF($D23="","",VLOOKUP($D23,'[5]Boys Do Main Draw Prep'!$A$7:$V$23,8))</f>
        <v>SAMUEL</v>
      </c>
      <c r="G24" s="45"/>
      <c r="H24" s="44">
        <f>IF($D23="","",VLOOKUP($D23,'[5]Boys Do Main Draw Prep'!$A$7:$V$23,9))</f>
        <v>0</v>
      </c>
      <c r="I24" s="55"/>
      <c r="J24" s="56" t="str">
        <f>IF(I24="a",E23,IF(I24="b",E25,""))</f>
        <v/>
      </c>
      <c r="K24" s="48"/>
      <c r="L24" s="47"/>
      <c r="M24" s="68"/>
      <c r="N24" s="47"/>
      <c r="O24" s="204"/>
      <c r="P24" s="206"/>
      <c r="Q24" s="49"/>
      <c r="R24" s="50"/>
    </row>
    <row r="25" spans="1:18" s="51" customFormat="1" ht="9.6" customHeight="1" x14ac:dyDescent="0.2">
      <c r="A25" s="53"/>
      <c r="B25" s="54"/>
      <c r="C25" s="54"/>
      <c r="D25" s="54"/>
      <c r="E25" s="47"/>
      <c r="F25" s="47"/>
      <c r="G25" s="58"/>
      <c r="H25" s="47"/>
      <c r="I25" s="59"/>
      <c r="J25" s="60" t="str">
        <f>UPPER(IF(OR(I26="a",I26="as"),E23,IF(OR(I26="b",I26="bs"),E27,)))</f>
        <v>JEARY</v>
      </c>
      <c r="K25" s="61"/>
      <c r="L25" s="47"/>
      <c r="M25" s="68"/>
      <c r="N25" s="47"/>
      <c r="O25" s="204"/>
      <c r="P25" s="206"/>
      <c r="Q25" s="49"/>
      <c r="R25" s="50"/>
    </row>
    <row r="26" spans="1:18" s="51" customFormat="1" ht="9.6" customHeight="1" x14ac:dyDescent="0.2">
      <c r="A26" s="53"/>
      <c r="B26" s="54"/>
      <c r="C26" s="54"/>
      <c r="D26" s="54"/>
      <c r="E26" s="47"/>
      <c r="F26" s="47"/>
      <c r="G26" s="58"/>
      <c r="H26" s="62" t="s">
        <v>11</v>
      </c>
      <c r="I26" s="63" t="s">
        <v>13</v>
      </c>
      <c r="J26" s="64" t="str">
        <f>UPPER(IF(OR(I26="a",I26="as"),E24,IF(OR(I26="b",I26="bs"),E28,)))</f>
        <v>WEST</v>
      </c>
      <c r="K26" s="65"/>
      <c r="L26" s="47"/>
      <c r="M26" s="68"/>
      <c r="N26" s="47"/>
      <c r="O26" s="204"/>
      <c r="P26" s="206"/>
      <c r="Q26" s="49"/>
      <c r="R26" s="50"/>
    </row>
    <row r="27" spans="1:18" s="51" customFormat="1" ht="9.6" customHeight="1" x14ac:dyDescent="0.2">
      <c r="A27" s="53">
        <v>6</v>
      </c>
      <c r="B27" s="42">
        <f>IF($D27="","",VLOOKUP($D27,'[5]Boys Do Main Draw Prep'!$A$7:$V$23,20))</f>
        <v>0</v>
      </c>
      <c r="C27" s="42">
        <f>IF($D27="","",VLOOKUP($D27,'[5]Boys Do Main Draw Prep'!$A$7:$V$23,21))</f>
        <v>0</v>
      </c>
      <c r="D27" s="43">
        <v>6</v>
      </c>
      <c r="E27" s="42" t="str">
        <f>UPPER(IF($D27="","",VLOOKUP($D27,'[5]Boys Do Main Draw Prep'!$A$7:$V$23,2)))</f>
        <v>ESCALANTE</v>
      </c>
      <c r="F27" s="42" t="str">
        <f>IF($D27="","",VLOOKUP($D27,'[5]Boys Do Main Draw Prep'!$A$7:$V$23,3))</f>
        <v>ADAM</v>
      </c>
      <c r="G27" s="66"/>
      <c r="H27" s="42">
        <f>IF($D27="","",VLOOKUP($D27,'[5]Boys Do Main Draw Prep'!$A$7:$V$23,4))</f>
        <v>0</v>
      </c>
      <c r="I27" s="67"/>
      <c r="J27" s="47" t="s">
        <v>119</v>
      </c>
      <c r="K27" s="68"/>
      <c r="L27" s="69"/>
      <c r="M27" s="75"/>
      <c r="N27" s="47"/>
      <c r="O27" s="204"/>
      <c r="P27" s="206"/>
      <c r="Q27" s="49"/>
      <c r="R27" s="50"/>
    </row>
    <row r="28" spans="1:18" s="51" customFormat="1" ht="9.6" customHeight="1" x14ac:dyDescent="0.2">
      <c r="A28" s="53"/>
      <c r="B28" s="54"/>
      <c r="C28" s="54"/>
      <c r="D28" s="54"/>
      <c r="E28" s="42" t="str">
        <f>UPPER(IF($D27="","",VLOOKUP($D27,'[5]Boys Do Main Draw Prep'!$A$7:$V$23,7)))</f>
        <v>CHAN</v>
      </c>
      <c r="F28" s="42" t="str">
        <f>IF($D27="","",VLOOKUP($D27,'[5]Boys Do Main Draw Prep'!$A$7:$V$23,8))</f>
        <v>AARON</v>
      </c>
      <c r="G28" s="66"/>
      <c r="H28" s="42">
        <f>IF($D27="","",VLOOKUP($D27,'[5]Boys Do Main Draw Prep'!$A$7:$V$23,9))</f>
        <v>0</v>
      </c>
      <c r="I28" s="55"/>
      <c r="J28" s="47"/>
      <c r="K28" s="68"/>
      <c r="L28" s="70"/>
      <c r="M28" s="76"/>
      <c r="N28" s="47"/>
      <c r="O28" s="204"/>
      <c r="P28" s="206"/>
      <c r="Q28" s="49"/>
      <c r="R28" s="50"/>
    </row>
    <row r="29" spans="1:18" s="51" customFormat="1" ht="9.6" customHeight="1" x14ac:dyDescent="0.2">
      <c r="A29" s="53"/>
      <c r="B29" s="54"/>
      <c r="C29" s="54"/>
      <c r="D29" s="72"/>
      <c r="E29" s="47"/>
      <c r="F29" s="47"/>
      <c r="G29" s="58"/>
      <c r="H29" s="47"/>
      <c r="I29" s="73"/>
      <c r="J29" s="47"/>
      <c r="K29" s="59"/>
      <c r="L29" s="60" t="str">
        <f>UPPER(IF(OR(K30="a",K30="as"),J25,IF(OR(K30="b",K30="bs"),J33,)))</f>
        <v>JAMES</v>
      </c>
      <c r="M29" s="68"/>
      <c r="N29" s="47"/>
      <c r="O29" s="204"/>
      <c r="P29" s="206"/>
      <c r="Q29" s="49"/>
      <c r="R29" s="50"/>
    </row>
    <row r="30" spans="1:18" s="51" customFormat="1" ht="9.6" customHeight="1" x14ac:dyDescent="0.2">
      <c r="A30" s="53"/>
      <c r="B30" s="54"/>
      <c r="C30" s="54"/>
      <c r="D30" s="72"/>
      <c r="E30" s="47"/>
      <c r="F30" s="47"/>
      <c r="G30" s="58"/>
      <c r="H30" s="47"/>
      <c r="I30" s="73"/>
      <c r="J30" s="62" t="s">
        <v>11</v>
      </c>
      <c r="K30" s="63" t="s">
        <v>84</v>
      </c>
      <c r="L30" s="64" t="str">
        <f>UPPER(IF(OR(K30="a",K30="as"),J26,IF(OR(K30="b",K30="bs"),J34,)))</f>
        <v>ANDREWS</v>
      </c>
      <c r="M30" s="55"/>
      <c r="N30" s="47"/>
      <c r="O30" s="204"/>
      <c r="P30" s="206"/>
      <c r="Q30" s="49"/>
      <c r="R30" s="50"/>
    </row>
    <row r="31" spans="1:18" s="51" customFormat="1" ht="9.6" customHeight="1" x14ac:dyDescent="0.2">
      <c r="A31" s="53">
        <v>7</v>
      </c>
      <c r="B31" s="42">
        <f>IF($D31="","",VLOOKUP($D31,'[5]Boys Do Main Draw Prep'!$A$7:$V$23,20))</f>
        <v>0</v>
      </c>
      <c r="C31" s="42">
        <f>IF($D31="","",VLOOKUP($D31,'[5]Boys Do Main Draw Prep'!$A$7:$V$23,21))</f>
        <v>0</v>
      </c>
      <c r="D31" s="43">
        <v>7</v>
      </c>
      <c r="E31" s="42" t="str">
        <f>UPPER(IF($D31="","",VLOOKUP($D31,'[5]Boys Do Main Draw Prep'!$A$7:$V$23,2)))</f>
        <v>MUKERJI</v>
      </c>
      <c r="F31" s="42" t="str">
        <f>IF($D31="","",VLOOKUP($D31,'[5]Boys Do Main Draw Prep'!$A$7:$V$23,3))</f>
        <v>JORDAN</v>
      </c>
      <c r="G31" s="66"/>
      <c r="H31" s="42">
        <f>IF($D31="","",VLOOKUP($D31,'[5]Boys Do Main Draw Prep'!$A$7:$V$23,4))</f>
        <v>0</v>
      </c>
      <c r="I31" s="46"/>
      <c r="J31" s="47"/>
      <c r="K31" s="68"/>
      <c r="L31" s="47" t="s">
        <v>172</v>
      </c>
      <c r="M31" s="48"/>
      <c r="N31" s="69"/>
      <c r="O31" s="204"/>
      <c r="P31" s="206"/>
      <c r="Q31" s="49"/>
      <c r="R31" s="50"/>
    </row>
    <row r="32" spans="1:18" s="51" customFormat="1" ht="9.6" customHeight="1" x14ac:dyDescent="0.2">
      <c r="A32" s="53"/>
      <c r="B32" s="54"/>
      <c r="C32" s="54"/>
      <c r="D32" s="54"/>
      <c r="E32" s="42" t="str">
        <f>UPPER(IF($D31="","",VLOOKUP($D31,'[5]Boys Do Main Draw Prep'!$A$7:$V$23,7)))</f>
        <v>NWOKOLO</v>
      </c>
      <c r="F32" s="42" t="str">
        <f>IF($D31="","",VLOOKUP($D31,'[5]Boys Do Main Draw Prep'!$A$7:$V$23,8))</f>
        <v>EBOLUM</v>
      </c>
      <c r="G32" s="66"/>
      <c r="H32" s="42">
        <f>IF($D31="","",VLOOKUP($D31,'[5]Boys Do Main Draw Prep'!$A$7:$V$23,9))</f>
        <v>0</v>
      </c>
      <c r="I32" s="55"/>
      <c r="J32" s="56" t="str">
        <f>IF(I32="a",E31,IF(I32="b",E33,""))</f>
        <v/>
      </c>
      <c r="K32" s="68"/>
      <c r="L32" s="47"/>
      <c r="M32" s="48"/>
      <c r="N32" s="47"/>
      <c r="O32" s="204"/>
      <c r="P32" s="206"/>
      <c r="Q32" s="49"/>
      <c r="R32" s="50"/>
    </row>
    <row r="33" spans="1:18" s="51" customFormat="1" ht="9.6" customHeight="1" x14ac:dyDescent="0.2">
      <c r="A33" s="53"/>
      <c r="B33" s="54"/>
      <c r="C33" s="54"/>
      <c r="D33" s="72"/>
      <c r="E33" s="47"/>
      <c r="F33" s="47"/>
      <c r="G33" s="58"/>
      <c r="H33" s="47"/>
      <c r="I33" s="59"/>
      <c r="J33" s="60" t="str">
        <f>UPPER(IF(OR(I34="a",I34="as"),E31,IF(OR(I34="b",I34="bs"),E35,)))</f>
        <v>JAMES</v>
      </c>
      <c r="K33" s="75"/>
      <c r="L33" s="47"/>
      <c r="M33" s="48"/>
      <c r="N33" s="47"/>
      <c r="O33" s="204"/>
      <c r="P33" s="206"/>
      <c r="Q33" s="49"/>
      <c r="R33" s="50"/>
    </row>
    <row r="34" spans="1:18" s="51" customFormat="1" ht="9.6" customHeight="1" x14ac:dyDescent="0.2">
      <c r="A34" s="53"/>
      <c r="B34" s="54"/>
      <c r="C34" s="54"/>
      <c r="D34" s="72"/>
      <c r="E34" s="47"/>
      <c r="F34" s="47"/>
      <c r="G34" s="58"/>
      <c r="H34" s="62" t="s">
        <v>11</v>
      </c>
      <c r="I34" s="63" t="s">
        <v>14</v>
      </c>
      <c r="J34" s="64" t="str">
        <f>UPPER(IF(OR(I34="a",I34="as"),E32,IF(OR(I34="b",I34="bs"),E36,)))</f>
        <v>ANDREWS</v>
      </c>
      <c r="K34" s="55"/>
      <c r="L34" s="47"/>
      <c r="M34" s="48"/>
      <c r="N34" s="47"/>
      <c r="O34" s="204"/>
      <c r="P34" s="206"/>
      <c r="Q34" s="49"/>
      <c r="R34" s="50"/>
    </row>
    <row r="35" spans="1:18" s="51" customFormat="1" ht="9.6" customHeight="1" x14ac:dyDescent="0.2">
      <c r="A35" s="53">
        <v>8</v>
      </c>
      <c r="B35" s="42">
        <f>IF($D35="","",VLOOKUP($D35,'[5]Boys Do Main Draw Prep'!$A$7:$V$23,20))</f>
        <v>0</v>
      </c>
      <c r="C35" s="42">
        <f>IF($D35="","",VLOOKUP($D35,'[5]Boys Do Main Draw Prep'!$A$7:$V$23,21))</f>
        <v>0</v>
      </c>
      <c r="D35" s="43">
        <v>2</v>
      </c>
      <c r="E35" s="42" t="str">
        <f>UPPER(IF($D35="","",VLOOKUP($D35,'[5]Boys Do Main Draw Prep'!$A$7:$V$23,2)))</f>
        <v>JAMES</v>
      </c>
      <c r="F35" s="42" t="str">
        <f>IF($D35="","",VLOOKUP($D35,'[5]Boys Do Main Draw Prep'!$A$7:$V$23,3))</f>
        <v>KOBE</v>
      </c>
      <c r="G35" s="66"/>
      <c r="H35" s="42">
        <f>IF($D35="","",VLOOKUP($D35,'[5]Boys Do Main Draw Prep'!$A$7:$V$23,4))</f>
        <v>0</v>
      </c>
      <c r="I35" s="67"/>
      <c r="J35" s="47" t="s">
        <v>112</v>
      </c>
      <c r="K35" s="48"/>
      <c r="L35" s="69"/>
      <c r="M35" s="61"/>
      <c r="N35" s="47"/>
      <c r="O35" s="204"/>
      <c r="P35" s="206"/>
      <c r="Q35" s="49"/>
      <c r="R35" s="50"/>
    </row>
    <row r="36" spans="1:18" s="51" customFormat="1" ht="9.6" customHeight="1" x14ac:dyDescent="0.2">
      <c r="A36" s="53"/>
      <c r="B36" s="54"/>
      <c r="C36" s="54"/>
      <c r="D36" s="54"/>
      <c r="E36" s="42" t="str">
        <f>UPPER(IF($D35="","",VLOOKUP($D35,'[5]Boys Do Main Draw Prep'!$A$7:$V$23,7)))</f>
        <v>ANDREWS</v>
      </c>
      <c r="F36" s="42" t="str">
        <f>IF($D35="","",VLOOKUP($D35,'[5]Boys Do Main Draw Prep'!$A$7:$V$23,8))</f>
        <v>CHE</v>
      </c>
      <c r="G36" s="66"/>
      <c r="H36" s="42">
        <f>IF($D35="","",VLOOKUP($D35,'[5]Boys Do Main Draw Prep'!$A$7:$V$23,9))</f>
        <v>0</v>
      </c>
      <c r="I36" s="55"/>
      <c r="J36" s="47"/>
      <c r="K36" s="48"/>
      <c r="L36" s="70"/>
      <c r="M36" s="71"/>
      <c r="N36" s="47"/>
      <c r="O36" s="204"/>
      <c r="P36" s="206"/>
      <c r="Q36" s="49"/>
      <c r="R36" s="50"/>
    </row>
    <row r="37" spans="1:18" s="51" customFormat="1" ht="9.6" customHeight="1" x14ac:dyDescent="0.2">
      <c r="A37" s="53"/>
      <c r="B37" s="54"/>
      <c r="C37" s="54"/>
      <c r="D37" s="72"/>
      <c r="E37" s="47"/>
      <c r="F37" s="47"/>
      <c r="G37" s="58"/>
      <c r="H37" s="47"/>
      <c r="I37" s="73"/>
      <c r="J37" s="47"/>
      <c r="K37" s="48"/>
      <c r="L37" s="47"/>
      <c r="M37" s="48"/>
      <c r="N37" s="48"/>
      <c r="O37" s="209"/>
      <c r="P37" s="210" t="e">
        <f>UPPER(IF(OR(#REF!="a",#REF!="as"),N21,IF(OR(#REF!="b",#REF!="bs"),#REF!,)))</f>
        <v>#REF!</v>
      </c>
      <c r="Q37" s="77"/>
      <c r="R37" s="50"/>
    </row>
    <row r="38" spans="1:18" s="93" customFormat="1" ht="6" customHeight="1" x14ac:dyDescent="0.2">
      <c r="A38" s="81"/>
      <c r="B38" s="82"/>
      <c r="C38" s="82"/>
      <c r="D38" s="83"/>
      <c r="E38" s="84"/>
      <c r="F38" s="84"/>
      <c r="G38" s="89"/>
      <c r="H38" s="84"/>
      <c r="I38" s="86"/>
      <c r="J38" s="87"/>
      <c r="K38" s="88"/>
      <c r="L38" s="90"/>
      <c r="M38" s="91"/>
      <c r="N38" s="90"/>
      <c r="O38" s="91"/>
      <c r="P38" s="90"/>
      <c r="Q38" s="91"/>
      <c r="R38" s="92"/>
    </row>
    <row r="39" spans="1:18" s="105" customFormat="1" ht="10.5" customHeight="1" x14ac:dyDescent="0.2">
      <c r="A39" s="94" t="s">
        <v>15</v>
      </c>
      <c r="B39" s="95"/>
      <c r="C39" s="96"/>
      <c r="D39" s="97" t="s">
        <v>16</v>
      </c>
      <c r="E39" s="98" t="s">
        <v>17</v>
      </c>
      <c r="F39" s="98"/>
      <c r="G39" s="98"/>
      <c r="H39" s="99"/>
      <c r="I39" s="98" t="s">
        <v>16</v>
      </c>
      <c r="J39" s="98" t="s">
        <v>18</v>
      </c>
      <c r="K39" s="100"/>
      <c r="L39" s="98" t="s">
        <v>19</v>
      </c>
      <c r="M39" s="101"/>
      <c r="N39" s="102" t="s">
        <v>20</v>
      </c>
      <c r="O39" s="102"/>
      <c r="P39" s="103"/>
      <c r="Q39" s="104"/>
    </row>
    <row r="40" spans="1:18" s="105" customFormat="1" ht="9" customHeight="1" x14ac:dyDescent="0.2">
      <c r="A40" s="106" t="s">
        <v>21</v>
      </c>
      <c r="B40" s="107"/>
      <c r="C40" s="108"/>
      <c r="D40" s="109">
        <v>1</v>
      </c>
      <c r="E40" s="110" t="str">
        <f>IF(D40&gt;$Q$47,,UPPER(VLOOKUP(D40,'[5]Boys Do Main Draw Prep'!$A$7:$R$23,2)))</f>
        <v>MOHAMMED</v>
      </c>
      <c r="F40" s="111"/>
      <c r="G40" s="111"/>
      <c r="H40" s="112"/>
      <c r="I40" s="113" t="s">
        <v>22</v>
      </c>
      <c r="J40" s="107"/>
      <c r="K40" s="114"/>
      <c r="L40" s="107"/>
      <c r="M40" s="115"/>
      <c r="N40" s="116" t="s">
        <v>23</v>
      </c>
      <c r="O40" s="117"/>
      <c r="P40" s="117"/>
      <c r="Q40" s="118"/>
    </row>
    <row r="41" spans="1:18" s="105" customFormat="1" ht="9" customHeight="1" x14ac:dyDescent="0.2">
      <c r="A41" s="106" t="s">
        <v>24</v>
      </c>
      <c r="B41" s="107"/>
      <c r="C41" s="108"/>
      <c r="D41" s="109"/>
      <c r="E41" s="110" t="str">
        <f>IF(D40&gt;$Q$47,,UPPER(VLOOKUP(D40,'[5]Boys Do Main Draw Prep'!$A$7:$R$23,7)))</f>
        <v>THOMAS</v>
      </c>
      <c r="F41" s="111"/>
      <c r="G41" s="111"/>
      <c r="H41" s="112"/>
      <c r="I41" s="113"/>
      <c r="J41" s="107"/>
      <c r="K41" s="114"/>
      <c r="L41" s="107"/>
      <c r="M41" s="115"/>
      <c r="N41" s="119"/>
      <c r="O41" s="120"/>
      <c r="P41" s="119"/>
      <c r="Q41" s="121"/>
    </row>
    <row r="42" spans="1:18" s="105" customFormat="1" ht="9" customHeight="1" x14ac:dyDescent="0.2">
      <c r="A42" s="122" t="s">
        <v>25</v>
      </c>
      <c r="B42" s="119"/>
      <c r="C42" s="123"/>
      <c r="D42" s="109">
        <v>2</v>
      </c>
      <c r="E42" s="110" t="str">
        <f>IF(D42&gt;$Q$47,,UPPER(VLOOKUP(D42,'[5]Boys Do Main Draw Prep'!$A$7:$R$23,2)))</f>
        <v>JAMES</v>
      </c>
      <c r="F42" s="111"/>
      <c r="G42" s="111"/>
      <c r="H42" s="112"/>
      <c r="I42" s="113" t="s">
        <v>26</v>
      </c>
      <c r="J42" s="107"/>
      <c r="K42" s="114"/>
      <c r="L42" s="107"/>
      <c r="M42" s="115"/>
      <c r="N42" s="116" t="s">
        <v>27</v>
      </c>
      <c r="O42" s="117"/>
      <c r="P42" s="117"/>
      <c r="Q42" s="118"/>
    </row>
    <row r="43" spans="1:18" s="105" customFormat="1" ht="9" customHeight="1" x14ac:dyDescent="0.2">
      <c r="A43" s="124"/>
      <c r="B43" s="125"/>
      <c r="C43" s="126"/>
      <c r="D43" s="109"/>
      <c r="E43" s="110" t="str">
        <f>IF(D42&gt;$Q$47,,UPPER(VLOOKUP(D42,'[5]Boys Do Main Draw Prep'!$A$7:$R$23,7)))</f>
        <v>ANDREWS</v>
      </c>
      <c r="F43" s="111"/>
      <c r="G43" s="111"/>
      <c r="H43" s="112"/>
      <c r="I43" s="113"/>
      <c r="J43" s="107"/>
      <c r="K43" s="114"/>
      <c r="L43" s="107"/>
      <c r="M43" s="115"/>
      <c r="N43" s="107"/>
      <c r="O43" s="114"/>
      <c r="P43" s="107"/>
      <c r="Q43" s="115"/>
    </row>
    <row r="44" spans="1:18" s="105" customFormat="1" ht="9" customHeight="1" x14ac:dyDescent="0.2">
      <c r="A44" s="127" t="s">
        <v>28</v>
      </c>
      <c r="B44" s="128"/>
      <c r="C44" s="129"/>
      <c r="D44" s="109">
        <v>3</v>
      </c>
      <c r="E44" s="110">
        <f>IF(D44&gt;$Q$47,,UPPER(VLOOKUP(D44,'[5]Boys Do Main Draw Prep'!$A$7:$R$23,2)))</f>
        <v>0</v>
      </c>
      <c r="F44" s="111"/>
      <c r="G44" s="111"/>
      <c r="H44" s="112"/>
      <c r="I44" s="113" t="s">
        <v>29</v>
      </c>
      <c r="J44" s="107"/>
      <c r="K44" s="114"/>
      <c r="L44" s="107"/>
      <c r="M44" s="115"/>
      <c r="N44" s="119"/>
      <c r="O44" s="120"/>
      <c r="P44" s="119"/>
      <c r="Q44" s="121"/>
    </row>
    <row r="45" spans="1:18" s="105" customFormat="1" ht="9" customHeight="1" x14ac:dyDescent="0.2">
      <c r="A45" s="106" t="s">
        <v>21</v>
      </c>
      <c r="B45" s="107"/>
      <c r="C45" s="108"/>
      <c r="D45" s="109"/>
      <c r="E45" s="110">
        <f>IF(D44&gt;$Q$47,,UPPER(VLOOKUP(D44,'[5]Boys Do Main Draw Prep'!$A$7:$R$23,7)))</f>
        <v>0</v>
      </c>
      <c r="F45" s="111"/>
      <c r="G45" s="111"/>
      <c r="H45" s="112"/>
      <c r="I45" s="113"/>
      <c r="J45" s="107"/>
      <c r="K45" s="114"/>
      <c r="L45" s="107"/>
      <c r="M45" s="115"/>
      <c r="N45" s="116" t="s">
        <v>30</v>
      </c>
      <c r="O45" s="117"/>
      <c r="P45" s="117"/>
      <c r="Q45" s="118"/>
    </row>
    <row r="46" spans="1:18" s="105" customFormat="1" ht="9" customHeight="1" x14ac:dyDescent="0.2">
      <c r="A46" s="106" t="s">
        <v>31</v>
      </c>
      <c r="B46" s="107"/>
      <c r="C46" s="130"/>
      <c r="D46" s="109">
        <v>4</v>
      </c>
      <c r="E46" s="110">
        <f>IF(D46&gt;$Q$47,,UPPER(VLOOKUP(D46,'[5]Boys Do Main Draw Prep'!$A$7:$R$23,2)))</f>
        <v>0</v>
      </c>
      <c r="F46" s="111"/>
      <c r="G46" s="111"/>
      <c r="H46" s="112"/>
      <c r="I46" s="113" t="s">
        <v>32</v>
      </c>
      <c r="J46" s="107"/>
      <c r="K46" s="114"/>
      <c r="L46" s="107"/>
      <c r="M46" s="115"/>
      <c r="N46" s="107"/>
      <c r="O46" s="114"/>
      <c r="P46" s="107"/>
      <c r="Q46" s="115"/>
    </row>
    <row r="47" spans="1:18" s="105" customFormat="1" ht="9" customHeight="1" x14ac:dyDescent="0.2">
      <c r="A47" s="122" t="s">
        <v>33</v>
      </c>
      <c r="B47" s="119"/>
      <c r="C47" s="131"/>
      <c r="D47" s="132"/>
      <c r="E47" s="133">
        <f>IF(D46&gt;$Q$47,,UPPER(VLOOKUP(D46,'[5]Boys Do Main Draw Prep'!$A$7:$R$23,7)))</f>
        <v>0</v>
      </c>
      <c r="F47" s="134"/>
      <c r="G47" s="134"/>
      <c r="H47" s="135"/>
      <c r="I47" s="136"/>
      <c r="J47" s="119"/>
      <c r="K47" s="120"/>
      <c r="L47" s="119"/>
      <c r="M47" s="121"/>
      <c r="N47" s="119" t="str">
        <f>Q4</f>
        <v>Lamech Kevin Clarke</v>
      </c>
      <c r="O47" s="120"/>
      <c r="P47" s="119"/>
      <c r="Q47" s="137">
        <f>MIN(4,'[5]Boys Do Main Draw Prep'!$V$5)</f>
        <v>2</v>
      </c>
    </row>
    <row r="48" spans="1:18" ht="15.75" customHeight="1" x14ac:dyDescent="0.2"/>
    <row r="49" ht="9" customHeight="1" x14ac:dyDescent="0.2"/>
  </sheetData>
  <mergeCells count="1">
    <mergeCell ref="G2:M2"/>
  </mergeCells>
  <conditionalFormatting sqref="B7 B11 B15 B19 B23 B27 B31 B35">
    <cfRule type="cellIs" dxfId="130" priority="13" stopIfTrue="1" operator="equal">
      <formula>"DA"</formula>
    </cfRule>
  </conditionalFormatting>
  <conditionalFormatting sqref="H10 H34 H26 H18 J30 L22 J14">
    <cfRule type="expression" dxfId="129" priority="10" stopIfTrue="1">
      <formula>AND($N$1="CU",H10="Umpire")</formula>
    </cfRule>
    <cfRule type="expression" dxfId="128" priority="11" stopIfTrue="1">
      <formula>AND($N$1="CU",H10&lt;&gt;"Umpire",I10&lt;&gt;"")</formula>
    </cfRule>
    <cfRule type="expression" dxfId="127" priority="12" stopIfTrue="1">
      <formula>AND($N$1="CU",H10&lt;&gt;"Umpire")</formula>
    </cfRule>
  </conditionalFormatting>
  <conditionalFormatting sqref="L13 L29 N21 J9 J17 J25 J33">
    <cfRule type="expression" dxfId="126" priority="8" stopIfTrue="1">
      <formula>I10="as"</formula>
    </cfRule>
    <cfRule type="expression" dxfId="125" priority="9" stopIfTrue="1">
      <formula>I10="bs"</formula>
    </cfRule>
  </conditionalFormatting>
  <conditionalFormatting sqref="L14 L30 N22 J10 J18 J26 J34">
    <cfRule type="expression" dxfId="124" priority="6" stopIfTrue="1">
      <formula>I10="as"</formula>
    </cfRule>
    <cfRule type="expression" dxfId="123" priority="7" stopIfTrue="1">
      <formula>I10="bs"</formula>
    </cfRule>
  </conditionalFormatting>
  <conditionalFormatting sqref="I10 I18 I26 I34 K30 K14 M22">
    <cfRule type="expression" dxfId="122" priority="5" stopIfTrue="1">
      <formula>$N$1="CU"</formula>
    </cfRule>
  </conditionalFormatting>
  <conditionalFormatting sqref="E7 E11 E15 E19 E23 E27 E31 E35">
    <cfRule type="cellIs" dxfId="121" priority="4" stopIfTrue="1" operator="equal">
      <formula>"Bye"</formula>
    </cfRule>
  </conditionalFormatting>
  <conditionalFormatting sqref="D7 D35 D15 D31 D27">
    <cfRule type="cellIs" dxfId="120" priority="3" stopIfTrue="1" operator="lessThan">
      <formula>5</formula>
    </cfRule>
  </conditionalFormatting>
  <conditionalFormatting sqref="P37">
    <cfRule type="expression" dxfId="119" priority="1" stopIfTrue="1">
      <formula>#REF!="as"</formula>
    </cfRule>
    <cfRule type="expression" dxfId="118" priority="2" stopIfTrue="1">
      <formula>#REF!="bs"</formula>
    </cfRule>
  </conditionalFormatting>
  <dataValidations count="1">
    <dataValidation type="list" allowBlank="1" showInputMessage="1" sqref="H10 J14 L22 J30 H34 H26 H18">
      <formula1>$T$7:$T$16</formula1>
    </dataValidation>
  </dataValidations>
  <printOptions horizontalCentered="1"/>
  <pageMargins left="0.35433070866141736" right="0.35433070866141736" top="0.39370078740157483" bottom="0.39370078740157483" header="0" footer="0"/>
  <pageSetup paperSize="9" orientation="landscape"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defaultSize="0" print="0" autoFill="0" autoPict="0" macro="[0]!Jun_Show_CU">
                <anchor moveWithCells="1" sizeWithCells="1">
                  <from>
                    <xdr:col>11</xdr:col>
                    <xdr:colOff>495300</xdr:colOff>
                    <xdr:row>0</xdr:row>
                    <xdr:rowOff>9525</xdr:rowOff>
                  </from>
                  <to>
                    <xdr:col>13</xdr:col>
                    <xdr:colOff>342900</xdr:colOff>
                    <xdr:row>0</xdr:row>
                    <xdr:rowOff>171450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9">
    <tabColor rgb="FFFFC000"/>
    <pageSetUpPr fitToPage="1"/>
  </sheetPr>
  <dimension ref="A1:T33"/>
  <sheetViews>
    <sheetView showGridLines="0" showZeros="0" workbookViewId="0">
      <selection activeCell="Y17" sqref="Y17"/>
    </sheetView>
  </sheetViews>
  <sheetFormatPr defaultRowHeight="12.75" x14ac:dyDescent="0.2"/>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8" customWidth="1"/>
    <col min="10" max="10" width="10.7109375" customWidth="1"/>
    <col min="11" max="11" width="1.7109375" style="138" customWidth="1"/>
    <col min="12" max="12" width="10.7109375" customWidth="1"/>
    <col min="13" max="13" width="1.7109375" style="9" customWidth="1"/>
    <col min="14" max="14" width="10.7109375" customWidth="1"/>
    <col min="15" max="15" width="1.7109375" style="138" customWidth="1"/>
    <col min="16" max="16" width="10.7109375" customWidth="1"/>
    <col min="17" max="17" width="1.7109375" style="9" customWidth="1"/>
    <col min="19" max="19" width="8.7109375" customWidth="1"/>
    <col min="20" max="20" width="8.85546875" hidden="1" customWidth="1"/>
    <col min="21" max="21" width="5.7109375" customWidth="1"/>
  </cols>
  <sheetData>
    <row r="1" spans="1:20" s="3" customFormat="1" ht="70.5" customHeight="1" x14ac:dyDescent="0.2">
      <c r="A1" s="1">
        <f>'[2]Week SetUp'!$A$6</f>
        <v>0</v>
      </c>
      <c r="B1" s="2"/>
      <c r="I1" s="4"/>
      <c r="J1" s="5"/>
      <c r="K1" s="5"/>
      <c r="L1" s="6"/>
      <c r="M1" s="4"/>
      <c r="N1" s="4"/>
      <c r="O1" s="4"/>
      <c r="Q1" s="4"/>
    </row>
    <row r="2" spans="1:20" s="10" customFormat="1" ht="18" x14ac:dyDescent="0.25">
      <c r="A2" s="7"/>
      <c r="B2" s="7"/>
      <c r="C2" s="7"/>
      <c r="D2" s="7"/>
      <c r="E2" s="7"/>
      <c r="F2" s="8"/>
      <c r="G2" s="498" t="s">
        <v>46</v>
      </c>
      <c r="H2" s="498"/>
      <c r="I2" s="498"/>
      <c r="J2" s="498"/>
      <c r="K2" s="498"/>
      <c r="L2" s="498"/>
      <c r="M2" s="498"/>
      <c r="N2" s="498"/>
      <c r="O2" s="9"/>
      <c r="Q2" s="9"/>
    </row>
    <row r="3" spans="1:20" s="17" customFormat="1" ht="10.5" customHeight="1" x14ac:dyDescent="0.2">
      <c r="A3" s="11" t="s">
        <v>1</v>
      </c>
      <c r="B3" s="11"/>
      <c r="C3" s="11"/>
      <c r="D3" s="11"/>
      <c r="E3" s="11"/>
      <c r="F3" s="11"/>
      <c r="G3" s="11"/>
      <c r="H3" s="11"/>
      <c r="I3" s="12"/>
      <c r="J3" s="13"/>
      <c r="K3" s="14"/>
      <c r="L3" s="13"/>
      <c r="M3" s="12"/>
      <c r="N3" s="11"/>
      <c r="O3" s="12"/>
      <c r="P3" s="11"/>
      <c r="Q3" s="16" t="s">
        <v>47</v>
      </c>
    </row>
    <row r="4" spans="1:20" s="29" customFormat="1" ht="14.25" customHeight="1" thickBot="1" x14ac:dyDescent="0.25">
      <c r="A4" s="18" t="str">
        <f>'[2]Week SetUp'!$A$10</f>
        <v>26th - 30th May 2016</v>
      </c>
      <c r="B4" s="18"/>
      <c r="C4" s="18"/>
      <c r="D4" s="19"/>
      <c r="E4" s="19"/>
      <c r="F4" s="20">
        <f>'[2]Week SetUp'!$C$10</f>
        <v>0</v>
      </c>
      <c r="G4" s="21"/>
      <c r="H4" s="22"/>
      <c r="I4" s="23"/>
      <c r="J4" s="24">
        <f>'[2]Week SetUp'!$D$10</f>
        <v>0</v>
      </c>
      <c r="K4" s="25"/>
      <c r="L4" s="150"/>
      <c r="M4" s="23"/>
      <c r="N4" s="19"/>
      <c r="O4" s="27"/>
      <c r="P4" s="19"/>
      <c r="Q4" s="28" t="str">
        <f>'[2]Week SetUp'!$E$10</f>
        <v>Lamech Kevin Clarke</v>
      </c>
    </row>
    <row r="5" spans="1:20" s="17" customFormat="1" ht="12" x14ac:dyDescent="0.2">
      <c r="A5" s="30"/>
      <c r="B5" s="31" t="s">
        <v>3</v>
      </c>
      <c r="C5" s="31" t="str">
        <f>IF(OR(F2="Week 3",F2="Masters"),"CP","Rank")</f>
        <v>Rank</v>
      </c>
      <c r="D5" s="31" t="s">
        <v>4</v>
      </c>
      <c r="E5" s="32" t="s">
        <v>5</v>
      </c>
      <c r="F5" s="32" t="s">
        <v>6</v>
      </c>
      <c r="G5" s="32"/>
      <c r="H5" s="32"/>
      <c r="I5" s="32"/>
      <c r="J5" s="31" t="s">
        <v>9</v>
      </c>
      <c r="K5" s="33"/>
      <c r="L5" s="31" t="s">
        <v>10</v>
      </c>
      <c r="M5" s="33"/>
      <c r="N5" s="31"/>
      <c r="O5" s="33"/>
      <c r="P5" s="31"/>
      <c r="Q5" s="34"/>
    </row>
    <row r="6" spans="1:20" s="17" customFormat="1" ht="3.75" customHeight="1" thickBot="1" x14ac:dyDescent="0.25">
      <c r="A6" s="35"/>
      <c r="B6" s="160"/>
      <c r="C6" s="160"/>
      <c r="D6" s="160"/>
      <c r="E6" s="202"/>
      <c r="F6" s="202"/>
      <c r="G6" s="58"/>
      <c r="H6" s="202"/>
      <c r="I6" s="203"/>
      <c r="J6" s="160"/>
      <c r="K6" s="203"/>
      <c r="L6" s="160"/>
      <c r="M6" s="203"/>
      <c r="N6" s="160"/>
      <c r="O6" s="203"/>
      <c r="P6" s="160"/>
      <c r="Q6" s="40"/>
    </row>
    <row r="7" spans="1:20" s="51" customFormat="1" ht="10.5" customHeight="1" x14ac:dyDescent="0.2">
      <c r="A7" s="41">
        <v>1</v>
      </c>
      <c r="B7" s="42">
        <f>IF($D7="","",VLOOKUP($D7,'[2]Girls Do Main Draw Prep'!$A$7:$V$23,20))</f>
        <v>0</v>
      </c>
      <c r="C7" s="42">
        <f>IF($D7="","",VLOOKUP($D7,'[2]Girls Do Main Draw Prep'!$A$7:$V$23,21))</f>
        <v>0</v>
      </c>
      <c r="D7" s="43">
        <v>4</v>
      </c>
      <c r="E7" s="44" t="str">
        <f>UPPER(IF($D7="","",VLOOKUP($D7,'[2]Girls Do Main Draw Prep'!$A$7:$V$23,2)))</f>
        <v>CARRINGTON</v>
      </c>
      <c r="F7" s="44" t="str">
        <f>IF($D7="","",VLOOKUP($D7,'[2]Girls Do Main Draw Prep'!$A$7:$V$23,3))</f>
        <v>ELLA</v>
      </c>
      <c r="G7" s="45"/>
      <c r="H7" s="44">
        <f>IF($D7="","",VLOOKUP($D7,'[2]Girls Do Main Draw Prep'!$A$7:$V$23,4))</f>
        <v>0</v>
      </c>
      <c r="I7" s="46"/>
      <c r="J7" s="47"/>
      <c r="K7" s="48"/>
      <c r="L7" s="47"/>
      <c r="M7" s="48"/>
      <c r="N7" s="47"/>
      <c r="O7" s="48"/>
      <c r="P7" s="47"/>
      <c r="Q7" s="49"/>
      <c r="R7" s="50"/>
      <c r="T7" s="52" t="str">
        <f>'[2]SetUp Officials'!P21</f>
        <v>Umpire</v>
      </c>
    </row>
    <row r="8" spans="1:20" s="51" customFormat="1" ht="9.6" customHeight="1" x14ac:dyDescent="0.2">
      <c r="A8" s="53"/>
      <c r="B8" s="54"/>
      <c r="C8" s="54"/>
      <c r="D8" s="54"/>
      <c r="E8" s="44" t="str">
        <f>UPPER(IF($D7="","",VLOOKUP($D7,'[2]Girls Do Main Draw Prep'!$A$7:$V$23,7)))</f>
        <v>WONG</v>
      </c>
      <c r="F8" s="44" t="str">
        <f>IF($D7="","",VLOOKUP($D7,'[2]Girls Do Main Draw Prep'!$A$7:$V$23,8))</f>
        <v>CAMERON</v>
      </c>
      <c r="G8" s="45"/>
      <c r="H8" s="44">
        <f>IF($D7="","",VLOOKUP($D7,'[2]Girls Do Main Draw Prep'!$A$7:$V$23,9))</f>
        <v>0</v>
      </c>
      <c r="I8" s="55"/>
      <c r="J8" s="56" t="str">
        <f>IF(I8="a",E7,IF(I8="b",E9,""))</f>
        <v/>
      </c>
      <c r="K8" s="48"/>
      <c r="L8" s="47"/>
      <c r="M8" s="48"/>
      <c r="N8" s="47"/>
      <c r="O8" s="48"/>
      <c r="P8" s="47"/>
      <c r="Q8" s="49"/>
      <c r="R8" s="50"/>
      <c r="T8" s="57" t="str">
        <f>'[2]SetUp Officials'!P22</f>
        <v/>
      </c>
    </row>
    <row r="9" spans="1:20" s="51" customFormat="1" ht="9.6" customHeight="1" x14ac:dyDescent="0.2">
      <c r="A9" s="53"/>
      <c r="B9" s="54"/>
      <c r="C9" s="54"/>
      <c r="D9" s="54"/>
      <c r="E9" s="47"/>
      <c r="F9" s="47"/>
      <c r="G9" s="58"/>
      <c r="H9" s="47"/>
      <c r="I9" s="59"/>
      <c r="J9" s="60" t="str">
        <f>UPPER(IF(OR(I10="a",I10="as"),E7,IF(OR(I10="b",I10="bs"),E11,)))</f>
        <v>CARRINGTON</v>
      </c>
      <c r="K9" s="61"/>
      <c r="L9" s="47"/>
      <c r="M9" s="48"/>
      <c r="N9" s="47"/>
      <c r="O9" s="48"/>
      <c r="P9" s="47"/>
      <c r="Q9" s="49"/>
      <c r="R9" s="50"/>
      <c r="T9" s="57" t="str">
        <f>'[2]SetUp Officials'!P23</f>
        <v/>
      </c>
    </row>
    <row r="10" spans="1:20" s="51" customFormat="1" ht="9.6" customHeight="1" x14ac:dyDescent="0.2">
      <c r="A10" s="53"/>
      <c r="B10" s="54"/>
      <c r="C10" s="54"/>
      <c r="D10" s="54"/>
      <c r="E10" s="47"/>
      <c r="F10" s="47"/>
      <c r="G10" s="58"/>
      <c r="H10" s="62" t="s">
        <v>11</v>
      </c>
      <c r="I10" s="63" t="s">
        <v>83</v>
      </c>
      <c r="J10" s="64" t="str">
        <f>UPPER(IF(OR(I10="a",I10="as"),E8,IF(OR(I10="b",I10="bs"),E12,)))</f>
        <v>WONG</v>
      </c>
      <c r="K10" s="65"/>
      <c r="L10" s="47"/>
      <c r="M10" s="48"/>
      <c r="N10" s="47"/>
      <c r="O10" s="48"/>
      <c r="P10" s="47"/>
      <c r="Q10" s="49"/>
      <c r="R10" s="50"/>
      <c r="T10" s="57" t="str">
        <f>'[2]SetUp Officials'!P24</f>
        <v/>
      </c>
    </row>
    <row r="11" spans="1:20" s="51" customFormat="1" ht="9.6" customHeight="1" x14ac:dyDescent="0.2">
      <c r="A11" s="53">
        <v>2</v>
      </c>
      <c r="B11" s="42">
        <f>IF($D11="","",VLOOKUP($D11,'[2]Girls Do Main Draw Prep'!$A$7:$V$23,20))</f>
        <v>0</v>
      </c>
      <c r="C11" s="42">
        <f>IF($D11="","",VLOOKUP($D11,'[2]Girls Do Main Draw Prep'!$A$7:$V$23,21))</f>
        <v>0</v>
      </c>
      <c r="D11" s="43">
        <v>1</v>
      </c>
      <c r="E11" s="42" t="str">
        <f>UPPER(IF($D11="","",VLOOKUP($D11,'[2]Girls Do Main Draw Prep'!$A$7:$V$23,2)))</f>
        <v>FABRES</v>
      </c>
      <c r="F11" s="42" t="str">
        <f>IF($D11="","",VLOOKUP($D11,'[2]Girls Do Main Draw Prep'!$A$7:$V$23,3))</f>
        <v>HALEIGH</v>
      </c>
      <c r="G11" s="66"/>
      <c r="H11" s="42">
        <f>IF($D11="","",VLOOKUP($D11,'[2]Girls Do Main Draw Prep'!$A$7:$V$23,4))</f>
        <v>0</v>
      </c>
      <c r="I11" s="67"/>
      <c r="J11" s="47" t="s">
        <v>91</v>
      </c>
      <c r="K11" s="68"/>
      <c r="L11" s="69"/>
      <c r="M11" s="61"/>
      <c r="N11" s="47"/>
      <c r="O11" s="48"/>
      <c r="P11" s="47"/>
      <c r="Q11" s="49"/>
      <c r="R11" s="50"/>
      <c r="T11" s="57" t="str">
        <f>'[2]SetUp Officials'!P25</f>
        <v/>
      </c>
    </row>
    <row r="12" spans="1:20" s="51" customFormat="1" ht="9.6" customHeight="1" x14ac:dyDescent="0.2">
      <c r="A12" s="53"/>
      <c r="B12" s="54"/>
      <c r="C12" s="54"/>
      <c r="D12" s="54"/>
      <c r="E12" s="42" t="str">
        <f>UPPER(IF($D11="","",VLOOKUP($D11,'[2]Girls Do Main Draw Prep'!$A$7:$V$23,7)))</f>
        <v>SABGA</v>
      </c>
      <c r="F12" s="42" t="str">
        <f>IF($D11="","",VLOOKUP($D11,'[2]Girls Do Main Draw Prep'!$A$7:$V$23,8))</f>
        <v>GIANNA</v>
      </c>
      <c r="G12" s="66"/>
      <c r="H12" s="42">
        <f>IF($D11="","",VLOOKUP($D11,'[2]Girls Do Main Draw Prep'!$A$7:$V$23,9))</f>
        <v>0</v>
      </c>
      <c r="I12" s="55"/>
      <c r="J12" s="47"/>
      <c r="K12" s="68"/>
      <c r="L12" s="70"/>
      <c r="M12" s="71"/>
      <c r="N12" s="47"/>
      <c r="O12" s="48"/>
      <c r="P12" s="47"/>
      <c r="Q12" s="49"/>
      <c r="R12" s="50"/>
      <c r="T12" s="57" t="str">
        <f>'[2]SetUp Officials'!P26</f>
        <v/>
      </c>
    </row>
    <row r="13" spans="1:20" s="51" customFormat="1" ht="9.6" customHeight="1" x14ac:dyDescent="0.2">
      <c r="A13" s="53"/>
      <c r="B13" s="54"/>
      <c r="C13" s="54"/>
      <c r="D13" s="72"/>
      <c r="E13" s="47"/>
      <c r="F13" s="47"/>
      <c r="G13" s="58"/>
      <c r="H13" s="47"/>
      <c r="I13" s="73"/>
      <c r="J13" s="47"/>
      <c r="K13" s="59"/>
      <c r="L13" s="60" t="str">
        <f>UPPER(IF(OR(K14="a",K14="as"),J9,IF(OR(K14="b",K14="bs"),J17,)))</f>
        <v>CARRINGTON</v>
      </c>
      <c r="M13" s="48"/>
      <c r="N13" s="47"/>
      <c r="O13" s="48"/>
      <c r="P13" s="47"/>
      <c r="Q13" s="49"/>
      <c r="R13" s="50"/>
      <c r="T13" s="57" t="str">
        <f>'[2]SetUp Officials'!P27</f>
        <v/>
      </c>
    </row>
    <row r="14" spans="1:20" s="51" customFormat="1" ht="9.6" customHeight="1" x14ac:dyDescent="0.2">
      <c r="A14" s="53"/>
      <c r="B14" s="54"/>
      <c r="C14" s="54"/>
      <c r="D14" s="72"/>
      <c r="E14" s="47"/>
      <c r="F14" s="47"/>
      <c r="G14" s="58"/>
      <c r="H14" s="47"/>
      <c r="I14" s="73"/>
      <c r="J14" s="62" t="s">
        <v>11</v>
      </c>
      <c r="K14" s="63" t="s">
        <v>12</v>
      </c>
      <c r="L14" s="64" t="str">
        <f>UPPER(IF(OR(K14="a",K14="as"),J10,IF(OR(K14="b",K14="bs"),J18,)))</f>
        <v>WONG</v>
      </c>
      <c r="M14" s="65"/>
      <c r="N14" s="47"/>
      <c r="O14" s="48"/>
      <c r="P14" s="47"/>
      <c r="Q14" s="49"/>
      <c r="R14" s="50"/>
      <c r="T14" s="57" t="str">
        <f>'[2]SetUp Officials'!P28</f>
        <v/>
      </c>
    </row>
    <row r="15" spans="1:20" s="51" customFormat="1" ht="9.6" customHeight="1" x14ac:dyDescent="0.2">
      <c r="A15" s="53">
        <v>3</v>
      </c>
      <c r="B15" s="42">
        <f>IF($D15="","",VLOOKUP($D15,'[2]Girls Do Main Draw Prep'!$A$7:$V$23,20))</f>
        <v>0</v>
      </c>
      <c r="C15" s="42">
        <f>IF($D15="","",VLOOKUP($D15,'[2]Girls Do Main Draw Prep'!$A$7:$V$23,21))</f>
        <v>0</v>
      </c>
      <c r="D15" s="43">
        <v>3</v>
      </c>
      <c r="E15" s="42" t="str">
        <f>UPPER(IF($D15="","",VLOOKUP($D15,'[2]Girls Do Main Draw Prep'!$A$7:$V$23,2)))</f>
        <v>ALI</v>
      </c>
      <c r="F15" s="42" t="str">
        <f>IF($D15="","",VLOOKUP($D15,'[2]Girls Do Main Draw Prep'!$A$7:$V$23,3))</f>
        <v>JADE</v>
      </c>
      <c r="G15" s="66"/>
      <c r="H15" s="42">
        <f>IF($D15="","",VLOOKUP($D15,'[2]Girls Do Main Draw Prep'!$A$7:$V$23,4))</f>
        <v>0</v>
      </c>
      <c r="I15" s="46"/>
      <c r="J15" s="47"/>
      <c r="K15" s="68"/>
      <c r="L15" s="47" t="s">
        <v>279</v>
      </c>
      <c r="M15" s="204"/>
      <c r="N15" s="205"/>
      <c r="O15" s="48"/>
      <c r="P15" s="47"/>
      <c r="Q15" s="49"/>
      <c r="R15" s="50"/>
      <c r="T15" s="57" t="str">
        <f>'[2]SetUp Officials'!P29</f>
        <v/>
      </c>
    </row>
    <row r="16" spans="1:20" s="51" customFormat="1" ht="9.6" customHeight="1" thickBot="1" x14ac:dyDescent="0.25">
      <c r="A16" s="53"/>
      <c r="B16" s="54"/>
      <c r="C16" s="54"/>
      <c r="D16" s="54"/>
      <c r="E16" s="42" t="str">
        <f>UPPER(IF($D15="","",VLOOKUP($D15,'[2]Girls Do Main Draw Prep'!$A$7:$V$23,7)))</f>
        <v>VALENTINE</v>
      </c>
      <c r="F16" s="42" t="str">
        <f>IF($D15="","",VLOOKUP($D15,'[2]Girls Do Main Draw Prep'!$A$7:$V$23,8))</f>
        <v>SHAUNA</v>
      </c>
      <c r="G16" s="66"/>
      <c r="H16" s="42">
        <f>IF($D15="","",VLOOKUP($D15,'[2]Girls Do Main Draw Prep'!$A$7:$V$23,9))</f>
        <v>0</v>
      </c>
      <c r="I16" s="55"/>
      <c r="J16" s="56" t="str">
        <f>IF(I16="a",E15,IF(I16="b",E17,""))</f>
        <v/>
      </c>
      <c r="K16" s="68"/>
      <c r="L16" s="47"/>
      <c r="M16" s="204"/>
      <c r="N16" s="206"/>
      <c r="O16" s="48"/>
      <c r="P16" s="47"/>
      <c r="Q16" s="49"/>
      <c r="R16" s="50"/>
      <c r="T16" s="74" t="str">
        <f>'[2]SetUp Officials'!P30</f>
        <v>None</v>
      </c>
    </row>
    <row r="17" spans="1:18" s="51" customFormat="1" ht="9.6" customHeight="1" x14ac:dyDescent="0.2">
      <c r="A17" s="53"/>
      <c r="B17" s="54"/>
      <c r="C17" s="54"/>
      <c r="D17" s="72"/>
      <c r="E17" s="47"/>
      <c r="F17" s="47"/>
      <c r="G17" s="58"/>
      <c r="H17" s="47"/>
      <c r="I17" s="59"/>
      <c r="J17" s="60" t="str">
        <f>UPPER(IF(OR(I18="a",I18="as"),E15,IF(OR(I18="b",I18="bs"),E19,)))</f>
        <v>ALI</v>
      </c>
      <c r="K17" s="75"/>
      <c r="L17" s="47"/>
      <c r="M17" s="204"/>
      <c r="N17" s="206"/>
      <c r="O17" s="48"/>
      <c r="P17" s="47"/>
      <c r="Q17" s="49"/>
      <c r="R17" s="50"/>
    </row>
    <row r="18" spans="1:18" s="51" customFormat="1" ht="9.6" customHeight="1" x14ac:dyDescent="0.2">
      <c r="A18" s="53"/>
      <c r="B18" s="54"/>
      <c r="C18" s="54"/>
      <c r="D18" s="72"/>
      <c r="E18" s="47"/>
      <c r="F18" s="47"/>
      <c r="G18" s="58"/>
      <c r="H18" s="62" t="s">
        <v>11</v>
      </c>
      <c r="I18" s="63" t="s">
        <v>13</v>
      </c>
      <c r="J18" s="64" t="str">
        <f>UPPER(IF(OR(I18="a",I18="as"),E16,IF(OR(I18="b",I18="bs"),E20,)))</f>
        <v>VALENTINE</v>
      </c>
      <c r="K18" s="55"/>
      <c r="L18" s="47"/>
      <c r="M18" s="204"/>
      <c r="N18" s="206"/>
      <c r="O18" s="48"/>
      <c r="P18" s="47"/>
      <c r="Q18" s="49"/>
      <c r="R18" s="50"/>
    </row>
    <row r="19" spans="1:18" s="51" customFormat="1" ht="9.6" customHeight="1" x14ac:dyDescent="0.2">
      <c r="A19" s="53">
        <v>4</v>
      </c>
      <c r="B19" s="42">
        <f>IF($D19="","",VLOOKUP($D19,'[2]Girls Do Main Draw Prep'!$A$7:$V$23,20))</f>
        <v>0</v>
      </c>
      <c r="C19" s="42">
        <f>IF($D19="","",VLOOKUP($D19,'[2]Girls Do Main Draw Prep'!$A$7:$V$23,21))</f>
        <v>0</v>
      </c>
      <c r="D19" s="43">
        <v>2</v>
      </c>
      <c r="E19" s="42" t="str">
        <f>UPPER(IF($D19="","",VLOOKUP($D19,'[2]Girls Do Main Draw Prep'!$A$7:$V$23,2)))</f>
        <v>BOOS</v>
      </c>
      <c r="F19" s="42" t="str">
        <f>IF($D19="","",VLOOKUP($D19,'[2]Girls Do Main Draw Prep'!$A$7:$V$23,3))</f>
        <v>GEORGINA</v>
      </c>
      <c r="G19" s="66"/>
      <c r="H19" s="42">
        <f>IF($D19="","",VLOOKUP($D19,'[2]Girls Do Main Draw Prep'!$A$7:$V$23,4))</f>
        <v>0</v>
      </c>
      <c r="I19" s="67"/>
      <c r="J19" s="47"/>
      <c r="K19" s="48"/>
      <c r="L19" s="69"/>
      <c r="M19" s="207"/>
      <c r="N19" s="206"/>
      <c r="O19" s="48"/>
      <c r="P19" s="47"/>
      <c r="Q19" s="49"/>
      <c r="R19" s="50"/>
    </row>
    <row r="20" spans="1:18" s="51" customFormat="1" ht="9.6" customHeight="1" x14ac:dyDescent="0.2">
      <c r="A20" s="53"/>
      <c r="B20" s="54"/>
      <c r="C20" s="54"/>
      <c r="D20" s="54"/>
      <c r="E20" s="42" t="str">
        <f>UPPER(IF($D19="","",VLOOKUP($D19,'[2]Girls Do Main Draw Prep'!$A$7:$V$23,7)))</f>
        <v>MACKENZIE</v>
      </c>
      <c r="F20" s="42" t="str">
        <f>IF($D19="","",VLOOKUP($D19,'[2]Girls Do Main Draw Prep'!$A$7:$V$23,8))</f>
        <v>GABRIELLE</v>
      </c>
      <c r="G20" s="66"/>
      <c r="H20" s="42">
        <f>IF($D19="","",VLOOKUP($D19,'[2]Girls Do Main Draw Prep'!$A$7:$V$23,9))</f>
        <v>0</v>
      </c>
      <c r="I20" s="55"/>
      <c r="J20" s="47"/>
      <c r="K20" s="48"/>
      <c r="L20" s="70"/>
      <c r="M20" s="208"/>
      <c r="N20" s="206"/>
      <c r="O20" s="48"/>
      <c r="P20" s="47"/>
      <c r="Q20" s="49"/>
      <c r="R20" s="50"/>
    </row>
    <row r="21" spans="1:18" s="51" customFormat="1" ht="9.6" customHeight="1" x14ac:dyDescent="0.2">
      <c r="A21" s="53"/>
      <c r="B21" s="54"/>
      <c r="C21" s="54"/>
      <c r="D21" s="54"/>
      <c r="E21" s="47"/>
      <c r="F21" s="47"/>
      <c r="G21" s="58"/>
      <c r="H21" s="47"/>
      <c r="I21" s="73"/>
      <c r="J21" s="47"/>
      <c r="K21" s="48"/>
      <c r="L21" s="47"/>
      <c r="M21" s="209"/>
      <c r="N21" s="210"/>
      <c r="O21" s="48"/>
      <c r="P21" s="47"/>
      <c r="Q21" s="49"/>
      <c r="R21" s="50"/>
    </row>
    <row r="22" spans="1:18" s="93" customFormat="1" ht="6" customHeight="1" x14ac:dyDescent="0.2">
      <c r="A22" s="81"/>
      <c r="B22" s="82"/>
      <c r="C22" s="82"/>
      <c r="D22" s="83"/>
      <c r="E22" s="84"/>
      <c r="F22" s="84"/>
      <c r="G22" s="89"/>
      <c r="H22" s="84"/>
      <c r="I22" s="86"/>
      <c r="J22" s="87"/>
      <c r="K22" s="88"/>
      <c r="L22" s="90"/>
      <c r="M22" s="91"/>
      <c r="N22" s="90"/>
      <c r="O22" s="91"/>
      <c r="P22" s="90"/>
      <c r="Q22" s="91"/>
      <c r="R22" s="92"/>
    </row>
    <row r="23" spans="1:18" s="105" customFormat="1" ht="10.5" customHeight="1" x14ac:dyDescent="0.2">
      <c r="A23" s="94" t="s">
        <v>15</v>
      </c>
      <c r="B23" s="95"/>
      <c r="C23" s="96"/>
      <c r="D23" s="97" t="s">
        <v>16</v>
      </c>
      <c r="E23" s="98" t="s">
        <v>17</v>
      </c>
      <c r="F23" s="98"/>
      <c r="G23" s="98"/>
      <c r="H23" s="99"/>
      <c r="I23" s="98" t="s">
        <v>16</v>
      </c>
      <c r="J23" s="98" t="s">
        <v>18</v>
      </c>
      <c r="K23" s="100"/>
      <c r="L23" s="98" t="s">
        <v>19</v>
      </c>
      <c r="M23" s="101"/>
      <c r="N23" s="102" t="s">
        <v>20</v>
      </c>
      <c r="O23" s="102"/>
      <c r="P23" s="103"/>
      <c r="Q23" s="104"/>
    </row>
    <row r="24" spans="1:18" s="105" customFormat="1" ht="9" customHeight="1" x14ac:dyDescent="0.2">
      <c r="A24" s="106" t="s">
        <v>21</v>
      </c>
      <c r="B24" s="107"/>
      <c r="C24" s="108"/>
      <c r="D24" s="109">
        <v>1</v>
      </c>
      <c r="E24" s="110">
        <f>IF(D24&gt;$Q$31,,UPPER(VLOOKUP(D24,'[2]Girls Do Main Draw Prep'!$A$7:$R$23,2)))</f>
        <v>0</v>
      </c>
      <c r="F24" s="111"/>
      <c r="G24" s="111"/>
      <c r="H24" s="112"/>
      <c r="I24" s="113" t="s">
        <v>22</v>
      </c>
      <c r="J24" s="107"/>
      <c r="K24" s="114"/>
      <c r="L24" s="107"/>
      <c r="M24" s="115"/>
      <c r="N24" s="116" t="s">
        <v>23</v>
      </c>
      <c r="O24" s="117"/>
      <c r="P24" s="117"/>
      <c r="Q24" s="118"/>
    </row>
    <row r="25" spans="1:18" s="105" customFormat="1" ht="9" customHeight="1" x14ac:dyDescent="0.2">
      <c r="A25" s="106" t="s">
        <v>24</v>
      </c>
      <c r="B25" s="107"/>
      <c r="C25" s="108"/>
      <c r="D25" s="109"/>
      <c r="E25" s="110">
        <f>IF(D24&gt;$Q$31,,UPPER(VLOOKUP(D24,'[2]Girls Do Main Draw Prep'!$A$7:$R$23,7)))</f>
        <v>0</v>
      </c>
      <c r="F25" s="111"/>
      <c r="G25" s="111"/>
      <c r="H25" s="112"/>
      <c r="I25" s="113"/>
      <c r="J25" s="107"/>
      <c r="K25" s="114"/>
      <c r="L25" s="107"/>
      <c r="M25" s="115"/>
      <c r="N25" s="119"/>
      <c r="O25" s="120"/>
      <c r="P25" s="119"/>
      <c r="Q25" s="121"/>
    </row>
    <row r="26" spans="1:18" s="105" customFormat="1" ht="9" customHeight="1" x14ac:dyDescent="0.2">
      <c r="A26" s="122" t="s">
        <v>25</v>
      </c>
      <c r="B26" s="119"/>
      <c r="C26" s="123"/>
      <c r="D26" s="109">
        <v>2</v>
      </c>
      <c r="E26" s="110">
        <f>IF(D26&gt;$Q$31,,UPPER(VLOOKUP(D26,'[2]Girls Do Main Draw Prep'!$A$7:$R$23,2)))</f>
        <v>0</v>
      </c>
      <c r="F26" s="111"/>
      <c r="G26" s="111"/>
      <c r="H26" s="112"/>
      <c r="I26" s="113" t="s">
        <v>26</v>
      </c>
      <c r="J26" s="107"/>
      <c r="K26" s="114"/>
      <c r="L26" s="107"/>
      <c r="M26" s="115"/>
      <c r="N26" s="116" t="s">
        <v>27</v>
      </c>
      <c r="O26" s="117"/>
      <c r="P26" s="117"/>
      <c r="Q26" s="118"/>
    </row>
    <row r="27" spans="1:18" s="105" customFormat="1" ht="9" customHeight="1" x14ac:dyDescent="0.2">
      <c r="A27" s="124"/>
      <c r="B27" s="125"/>
      <c r="C27" s="126"/>
      <c r="D27" s="109"/>
      <c r="E27" s="110">
        <f>IF(D26&gt;$Q$31,,UPPER(VLOOKUP(D26,'[2]Girls Do Main Draw Prep'!$A$7:$R$23,7)))</f>
        <v>0</v>
      </c>
      <c r="F27" s="111"/>
      <c r="G27" s="111"/>
      <c r="H27" s="112"/>
      <c r="I27" s="113"/>
      <c r="J27" s="107"/>
      <c r="K27" s="114"/>
      <c r="L27" s="107"/>
      <c r="M27" s="115"/>
      <c r="N27" s="107"/>
      <c r="O27" s="114"/>
      <c r="P27" s="107"/>
      <c r="Q27" s="115"/>
    </row>
    <row r="28" spans="1:18" s="105" customFormat="1" ht="9" customHeight="1" x14ac:dyDescent="0.2">
      <c r="A28" s="127" t="s">
        <v>28</v>
      </c>
      <c r="B28" s="128"/>
      <c r="C28" s="129"/>
      <c r="D28" s="109">
        <v>3</v>
      </c>
      <c r="E28" s="110">
        <f>IF(D28&gt;$Q$31,,UPPER(VLOOKUP(D28,'[2]Girls Do Main Draw Prep'!$A$7:$R$23,2)))</f>
        <v>0</v>
      </c>
      <c r="F28" s="111"/>
      <c r="G28" s="111"/>
      <c r="H28" s="112"/>
      <c r="I28" s="113" t="s">
        <v>29</v>
      </c>
      <c r="J28" s="107"/>
      <c r="K28" s="114"/>
      <c r="L28" s="107"/>
      <c r="M28" s="115"/>
      <c r="N28" s="119"/>
      <c r="O28" s="120"/>
      <c r="P28" s="119"/>
      <c r="Q28" s="121"/>
    </row>
    <row r="29" spans="1:18" s="105" customFormat="1" ht="9" customHeight="1" x14ac:dyDescent="0.2">
      <c r="A29" s="106" t="s">
        <v>21</v>
      </c>
      <c r="B29" s="107"/>
      <c r="C29" s="108"/>
      <c r="D29" s="109"/>
      <c r="E29" s="110">
        <f>IF(D28&gt;$Q$31,,UPPER(VLOOKUP(D28,'[2]Girls Do Main Draw Prep'!$A$7:$R$23,7)))</f>
        <v>0</v>
      </c>
      <c r="F29" s="111"/>
      <c r="G29" s="111"/>
      <c r="H29" s="112"/>
      <c r="I29" s="113"/>
      <c r="J29" s="107"/>
      <c r="K29" s="114"/>
      <c r="L29" s="107"/>
      <c r="M29" s="115"/>
      <c r="N29" s="116" t="s">
        <v>30</v>
      </c>
      <c r="O29" s="117"/>
      <c r="P29" s="117"/>
      <c r="Q29" s="118"/>
    </row>
    <row r="30" spans="1:18" s="105" customFormat="1" ht="9" customHeight="1" x14ac:dyDescent="0.2">
      <c r="A30" s="106" t="s">
        <v>31</v>
      </c>
      <c r="B30" s="107"/>
      <c r="C30" s="130"/>
      <c r="D30" s="109">
        <v>4</v>
      </c>
      <c r="E30" s="110">
        <f>IF(D30&gt;$Q$31,,UPPER(VLOOKUP(D30,'[2]Girls Do Main Draw Prep'!$A$7:$R$23,2)))</f>
        <v>0</v>
      </c>
      <c r="F30" s="111"/>
      <c r="G30" s="111"/>
      <c r="H30" s="112"/>
      <c r="I30" s="113" t="s">
        <v>32</v>
      </c>
      <c r="J30" s="107"/>
      <c r="K30" s="114"/>
      <c r="L30" s="107"/>
      <c r="M30" s="115"/>
      <c r="N30" s="107"/>
      <c r="O30" s="114"/>
      <c r="P30" s="107"/>
      <c r="Q30" s="115"/>
    </row>
    <row r="31" spans="1:18" s="105" customFormat="1" ht="9" customHeight="1" x14ac:dyDescent="0.2">
      <c r="A31" s="122" t="s">
        <v>33</v>
      </c>
      <c r="B31" s="119"/>
      <c r="C31" s="131"/>
      <c r="D31" s="132"/>
      <c r="E31" s="133">
        <f>IF(D30&gt;$Q$31,,UPPER(VLOOKUP(D30,'[2]Girls Do Main Draw Prep'!$A$7:$R$23,7)))</f>
        <v>0</v>
      </c>
      <c r="F31" s="134"/>
      <c r="G31" s="134"/>
      <c r="H31" s="135"/>
      <c r="I31" s="136"/>
      <c r="J31" s="119"/>
      <c r="K31" s="120"/>
      <c r="L31" s="119"/>
      <c r="M31" s="121"/>
      <c r="N31" s="119" t="str">
        <f>Q4</f>
        <v>Lamech Kevin Clarke</v>
      </c>
      <c r="O31" s="120"/>
      <c r="P31" s="119"/>
      <c r="Q31" s="137">
        <f>MIN(4,'[2]Girls Do Main Draw Prep'!$V$5)</f>
        <v>0</v>
      </c>
    </row>
    <row r="32" spans="1:18" ht="15.75" customHeight="1" x14ac:dyDescent="0.2"/>
    <row r="33" ht="9" customHeight="1" x14ac:dyDescent="0.2"/>
  </sheetData>
  <mergeCells count="1">
    <mergeCell ref="G2:N2"/>
  </mergeCells>
  <conditionalFormatting sqref="B7 B11 B15 B19">
    <cfRule type="cellIs" dxfId="117" priority="12" stopIfTrue="1" operator="equal">
      <formula>"DA"</formula>
    </cfRule>
  </conditionalFormatting>
  <conditionalFormatting sqref="H10 H18 J14">
    <cfRule type="expression" dxfId="116" priority="9" stopIfTrue="1">
      <formula>AND($N$1="CU",H10="Umpire")</formula>
    </cfRule>
    <cfRule type="expression" dxfId="115" priority="10" stopIfTrue="1">
      <formula>AND($N$1="CU",H10&lt;&gt;"Umpire",I10&lt;&gt;"")</formula>
    </cfRule>
    <cfRule type="expression" dxfId="114" priority="11" stopIfTrue="1">
      <formula>AND($N$1="CU",H10&lt;&gt;"Umpire")</formula>
    </cfRule>
  </conditionalFormatting>
  <conditionalFormatting sqref="L13 J9 J17">
    <cfRule type="expression" dxfId="113" priority="7" stopIfTrue="1">
      <formula>I10="as"</formula>
    </cfRule>
    <cfRule type="expression" dxfId="112" priority="8" stopIfTrue="1">
      <formula>I10="bs"</formula>
    </cfRule>
  </conditionalFormatting>
  <conditionalFormatting sqref="L14 J10 J18">
    <cfRule type="expression" dxfId="111" priority="5" stopIfTrue="1">
      <formula>I10="as"</formula>
    </cfRule>
    <cfRule type="expression" dxfId="110" priority="6" stopIfTrue="1">
      <formula>I10="bs"</formula>
    </cfRule>
  </conditionalFormatting>
  <conditionalFormatting sqref="I10 I18 K14">
    <cfRule type="expression" dxfId="109" priority="4" stopIfTrue="1">
      <formula>$N$1="CU"</formula>
    </cfRule>
  </conditionalFormatting>
  <conditionalFormatting sqref="E7 E11 E15 E19">
    <cfRule type="cellIs" dxfId="108" priority="3" stopIfTrue="1" operator="equal">
      <formula>"Bye"</formula>
    </cfRule>
  </conditionalFormatting>
  <conditionalFormatting sqref="N21">
    <cfRule type="expression" dxfId="107" priority="1" stopIfTrue="1">
      <formula>#REF!="as"</formula>
    </cfRule>
    <cfRule type="expression" dxfId="106" priority="2" stopIfTrue="1">
      <formula>#REF!="bs"</formula>
    </cfRule>
  </conditionalFormatting>
  <dataValidations count="1">
    <dataValidation type="list" allowBlank="1" showInputMessage="1" sqref="H10 J14 H18">
      <formula1>$T$7:$T$16</formula1>
    </dataValidation>
  </dataValidations>
  <printOptions horizontalCentered="1"/>
  <pageMargins left="0.35433070866141736" right="0.35433070866141736" top="0.39370078740157483" bottom="0.39370078740157483" header="0" footer="0"/>
  <pageSetup paperSize="9" orientation="landscape"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Jun_Show_CU">
                <anchor moveWithCells="1" sizeWithCells="1">
                  <from>
                    <xdr:col>11</xdr:col>
                    <xdr:colOff>495300</xdr:colOff>
                    <xdr:row>0</xdr:row>
                    <xdr:rowOff>9525</xdr:rowOff>
                  </from>
                  <to>
                    <xdr:col>13</xdr:col>
                    <xdr:colOff>342900</xdr:colOff>
                    <xdr:row>0</xdr:row>
                    <xdr:rowOff>171450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0">
    <tabColor rgb="FFFFC000"/>
    <pageSetUpPr fitToPage="1"/>
  </sheetPr>
  <dimension ref="A1:T49"/>
  <sheetViews>
    <sheetView showGridLines="0" showZeros="0" topLeftCell="A4" workbookViewId="0">
      <selection activeCell="U25" sqref="U25"/>
    </sheetView>
  </sheetViews>
  <sheetFormatPr defaultRowHeight="12.75" x14ac:dyDescent="0.2"/>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8" customWidth="1"/>
    <col min="10" max="10" width="10.7109375" customWidth="1"/>
    <col min="11" max="11" width="1.7109375" style="138" customWidth="1"/>
    <col min="12" max="12" width="10.7109375" customWidth="1"/>
    <col min="13" max="13" width="1.7109375" style="9" customWidth="1"/>
    <col min="14" max="14" width="10.7109375" customWidth="1"/>
    <col min="15" max="15" width="1.7109375" style="138" customWidth="1"/>
    <col min="16" max="16" width="10.7109375" customWidth="1"/>
    <col min="17" max="17" width="1.7109375" style="9" customWidth="1"/>
    <col min="19" max="19" width="8.7109375" customWidth="1"/>
    <col min="20" max="20" width="8.85546875" hidden="1" customWidth="1"/>
    <col min="21" max="21" width="5.7109375" customWidth="1"/>
  </cols>
  <sheetData>
    <row r="1" spans="1:20" s="3" customFormat="1" ht="70.5" customHeight="1" x14ac:dyDescent="0.2">
      <c r="A1" s="1">
        <f>'[3]Week SetUp'!$A$6</f>
        <v>0</v>
      </c>
      <c r="B1" s="2"/>
      <c r="I1" s="4"/>
      <c r="J1" s="5"/>
      <c r="K1" s="5"/>
      <c r="L1" s="6"/>
      <c r="M1" s="4"/>
      <c r="N1" s="4"/>
      <c r="O1" s="4"/>
      <c r="Q1" s="4"/>
    </row>
    <row r="2" spans="1:20" s="10" customFormat="1" ht="18" x14ac:dyDescent="0.25">
      <c r="A2" s="7"/>
      <c r="B2" s="7"/>
      <c r="C2" s="7"/>
      <c r="D2" s="7"/>
      <c r="E2" s="7"/>
      <c r="F2" s="8"/>
      <c r="G2" s="498" t="s">
        <v>56</v>
      </c>
      <c r="H2" s="498"/>
      <c r="I2" s="498"/>
      <c r="J2" s="498"/>
      <c r="K2" s="498"/>
      <c r="L2" s="498"/>
      <c r="M2" s="498"/>
      <c r="N2" s="498"/>
      <c r="O2" s="9"/>
      <c r="Q2" s="9"/>
    </row>
    <row r="3" spans="1:20" s="17" customFormat="1" ht="10.5" customHeight="1" x14ac:dyDescent="0.2">
      <c r="A3" s="11" t="s">
        <v>1</v>
      </c>
      <c r="B3" s="11"/>
      <c r="C3" s="11"/>
      <c r="D3" s="11"/>
      <c r="E3" s="11"/>
      <c r="F3" s="11"/>
      <c r="G3" s="11"/>
      <c r="H3" s="11"/>
      <c r="I3" s="12"/>
      <c r="J3" s="13"/>
      <c r="K3" s="14"/>
      <c r="L3" s="13"/>
      <c r="M3" s="12"/>
      <c r="N3" s="11"/>
      <c r="O3" s="12"/>
      <c r="P3" s="11"/>
      <c r="Q3" s="16" t="s">
        <v>47</v>
      </c>
    </row>
    <row r="4" spans="1:20" s="29" customFormat="1" ht="14.25" customHeight="1" thickBot="1" x14ac:dyDescent="0.25">
      <c r="A4" s="18" t="str">
        <f>'[3]Week SetUp'!$A$10</f>
        <v>26th - 30th May 2016</v>
      </c>
      <c r="B4" s="18"/>
      <c r="C4" s="18"/>
      <c r="D4" s="19"/>
      <c r="E4" s="19"/>
      <c r="F4" s="20">
        <f>'[3]Week SetUp'!$C$10</f>
        <v>0</v>
      </c>
      <c r="G4" s="21"/>
      <c r="H4" s="22"/>
      <c r="I4" s="23"/>
      <c r="J4" s="24">
        <f>'[3]Week SetUp'!$D$10</f>
        <v>0</v>
      </c>
      <c r="K4" s="25"/>
      <c r="L4" s="150"/>
      <c r="M4" s="23"/>
      <c r="N4" s="19"/>
      <c r="O4" s="27"/>
      <c r="P4" s="19"/>
      <c r="Q4" s="28" t="str">
        <f>'[3]Week SetUp'!$E$10</f>
        <v>Lamech Kevin Clarke</v>
      </c>
    </row>
    <row r="5" spans="1:20" s="17" customFormat="1" ht="12" x14ac:dyDescent="0.2">
      <c r="A5" s="30"/>
      <c r="B5" s="31" t="s">
        <v>3</v>
      </c>
      <c r="C5" s="31" t="str">
        <f>IF(OR(F2="Week 3",F2="Masters"),"CP","Rank")</f>
        <v>Rank</v>
      </c>
      <c r="D5" s="31" t="s">
        <v>4</v>
      </c>
      <c r="E5" s="32" t="s">
        <v>5</v>
      </c>
      <c r="F5" s="32" t="s">
        <v>6</v>
      </c>
      <c r="G5" s="32"/>
      <c r="H5" s="32"/>
      <c r="I5" s="32"/>
      <c r="J5" s="31" t="s">
        <v>8</v>
      </c>
      <c r="K5" s="33"/>
      <c r="L5" s="31" t="s">
        <v>9</v>
      </c>
      <c r="M5" s="33"/>
      <c r="N5" s="31" t="s">
        <v>10</v>
      </c>
      <c r="O5" s="33"/>
      <c r="P5" s="31"/>
      <c r="Q5" s="34"/>
    </row>
    <row r="6" spans="1:20" s="17" customFormat="1" ht="3.75" customHeight="1" thickBot="1" x14ac:dyDescent="0.25">
      <c r="A6" s="35"/>
      <c r="B6" s="160"/>
      <c r="C6" s="160"/>
      <c r="D6" s="160"/>
      <c r="E6" s="202"/>
      <c r="F6" s="202"/>
      <c r="G6" s="58"/>
      <c r="H6" s="202"/>
      <c r="I6" s="203"/>
      <c r="J6" s="160"/>
      <c r="K6" s="203"/>
      <c r="L6" s="160"/>
      <c r="M6" s="203"/>
      <c r="N6" s="160"/>
      <c r="O6" s="203"/>
      <c r="P6" s="160"/>
      <c r="Q6" s="40"/>
    </row>
    <row r="7" spans="1:20" s="51" customFormat="1" ht="10.5" customHeight="1" x14ac:dyDescent="0.2">
      <c r="A7" s="41">
        <v>1</v>
      </c>
      <c r="B7" s="42">
        <f>IF($D7="","",VLOOKUP($D7,'[3]Girls Do Main Draw Prep'!$A$7:$V$23,20))</f>
        <v>0</v>
      </c>
      <c r="C7" s="42">
        <f>IF($D7="","",VLOOKUP($D7,'[3]Girls Do Main Draw Prep'!$A$7:$V$23,21))</f>
        <v>0</v>
      </c>
      <c r="D7" s="43">
        <v>1</v>
      </c>
      <c r="E7" s="44" t="str">
        <f>UPPER(IF($D7="","",VLOOKUP($D7,'[3]Girls Do Main Draw Prep'!$A$7:$V$23,2)))</f>
        <v>SKEENE</v>
      </c>
      <c r="F7" s="44" t="str">
        <f>IF($D7="","",VLOOKUP($D7,'[3]Girls Do Main Draw Prep'!$A$7:$V$23,3))</f>
        <v>SOLANGE</v>
      </c>
      <c r="G7" s="45"/>
      <c r="H7" s="44">
        <f>IF($D7="","",VLOOKUP($D7,'[3]Girls Do Main Draw Prep'!$A$7:$V$23,4))</f>
        <v>0</v>
      </c>
      <c r="I7" s="46"/>
      <c r="J7" s="47"/>
      <c r="K7" s="48"/>
      <c r="L7" s="47"/>
      <c r="M7" s="48"/>
      <c r="N7" s="47"/>
      <c r="O7" s="48"/>
      <c r="P7" s="47"/>
      <c r="Q7" s="49"/>
      <c r="R7" s="50"/>
      <c r="T7" s="52" t="str">
        <f>'[3]SetUp Officials'!P21</f>
        <v>Umpire</v>
      </c>
    </row>
    <row r="8" spans="1:20" s="51" customFormat="1" ht="9.6" customHeight="1" x14ac:dyDescent="0.2">
      <c r="A8" s="53"/>
      <c r="B8" s="54"/>
      <c r="C8" s="54"/>
      <c r="D8" s="54"/>
      <c r="E8" s="44" t="str">
        <f>UPPER(IF($D7="","",VLOOKUP($D7,'[3]Girls Do Main Draw Prep'!$A$7:$V$23,7)))</f>
        <v>KOYLASS</v>
      </c>
      <c r="F8" s="44" t="str">
        <f>IF($D7="","",VLOOKUP($D7,'[3]Girls Do Main Draw Prep'!$A$7:$V$23,8))</f>
        <v>VICTORIA</v>
      </c>
      <c r="G8" s="45"/>
      <c r="H8" s="44">
        <f>IF($D7="","",VLOOKUP($D7,'[3]Girls Do Main Draw Prep'!$A$7:$V$23,9))</f>
        <v>0</v>
      </c>
      <c r="I8" s="55"/>
      <c r="J8" s="56" t="str">
        <f>IF(I8="a",E7,IF(I8="b",E9,""))</f>
        <v/>
      </c>
      <c r="K8" s="48"/>
      <c r="L8" s="47"/>
      <c r="M8" s="48"/>
      <c r="N8" s="47"/>
      <c r="O8" s="48"/>
      <c r="P8" s="47"/>
      <c r="Q8" s="49"/>
      <c r="R8" s="50"/>
      <c r="T8" s="57" t="str">
        <f>'[3]SetUp Officials'!P22</f>
        <v/>
      </c>
    </row>
    <row r="9" spans="1:20" s="51" customFormat="1" ht="9.6" customHeight="1" x14ac:dyDescent="0.2">
      <c r="A9" s="53"/>
      <c r="B9" s="54"/>
      <c r="C9" s="54"/>
      <c r="D9" s="54"/>
      <c r="E9" s="47"/>
      <c r="F9" s="47"/>
      <c r="G9" s="58"/>
      <c r="H9" s="47"/>
      <c r="I9" s="59"/>
      <c r="J9" s="60" t="str">
        <f>UPPER(IF(OR(I10="a",I10="as"),E7,IF(OR(I10="b",I10="bs"),E11,)))</f>
        <v>SKEENE</v>
      </c>
      <c r="K9" s="61"/>
      <c r="L9" s="47"/>
      <c r="M9" s="48"/>
      <c r="N9" s="47"/>
      <c r="O9" s="48"/>
      <c r="P9" s="47"/>
      <c r="Q9" s="49"/>
      <c r="R9" s="50"/>
      <c r="T9" s="57" t="str">
        <f>'[3]SetUp Officials'!P23</f>
        <v/>
      </c>
    </row>
    <row r="10" spans="1:20" s="51" customFormat="1" ht="9.6" customHeight="1" x14ac:dyDescent="0.2">
      <c r="A10" s="53"/>
      <c r="B10" s="54"/>
      <c r="C10" s="54"/>
      <c r="D10" s="54"/>
      <c r="E10" s="47"/>
      <c r="F10" s="47"/>
      <c r="G10" s="58"/>
      <c r="H10" s="62" t="s">
        <v>11</v>
      </c>
      <c r="I10" s="63" t="s">
        <v>12</v>
      </c>
      <c r="J10" s="64" t="str">
        <f>UPPER(IF(OR(I10="a",I10="as"),E8,IF(OR(I10="b",I10="bs"),E12,)))</f>
        <v>KOYLASS</v>
      </c>
      <c r="K10" s="65"/>
      <c r="L10" s="47"/>
      <c r="M10" s="48"/>
      <c r="N10" s="47"/>
      <c r="O10" s="48"/>
      <c r="P10" s="47"/>
      <c r="Q10" s="49"/>
      <c r="R10" s="50"/>
      <c r="T10" s="57" t="str">
        <f>'[3]SetUp Officials'!P24</f>
        <v/>
      </c>
    </row>
    <row r="11" spans="1:20" s="51" customFormat="1" ht="9.6" customHeight="1" x14ac:dyDescent="0.2">
      <c r="A11" s="53">
        <v>2</v>
      </c>
      <c r="B11" s="42">
        <f>IF($D11="","",VLOOKUP($D11,'[3]Girls Do Main Draw Prep'!$A$7:$V$23,20))</f>
        <v>0</v>
      </c>
      <c r="C11" s="42">
        <f>IF($D11="","",VLOOKUP($D11,'[3]Girls Do Main Draw Prep'!$A$7:$V$23,21))</f>
        <v>0</v>
      </c>
      <c r="D11" s="43">
        <v>8</v>
      </c>
      <c r="E11" s="42" t="str">
        <f>UPPER(IF($D11="","",VLOOKUP($D11,'[3]Girls Do Main Draw Prep'!$A$7:$V$23,2)))</f>
        <v>BYE</v>
      </c>
      <c r="F11" s="42">
        <f>IF($D11="","",VLOOKUP($D11,'[3]Girls Do Main Draw Prep'!$A$7:$V$23,3))</f>
        <v>0</v>
      </c>
      <c r="G11" s="66"/>
      <c r="H11" s="42">
        <f>IF($D11="","",VLOOKUP($D11,'[3]Girls Do Main Draw Prep'!$A$7:$V$23,4))</f>
        <v>0</v>
      </c>
      <c r="I11" s="67"/>
      <c r="J11" s="47"/>
      <c r="K11" s="68"/>
      <c r="L11" s="69"/>
      <c r="M11" s="61"/>
      <c r="N11" s="47"/>
      <c r="O11" s="48"/>
      <c r="P11" s="47"/>
      <c r="Q11" s="49"/>
      <c r="R11" s="50"/>
      <c r="T11" s="57" t="str">
        <f>'[3]SetUp Officials'!P25</f>
        <v/>
      </c>
    </row>
    <row r="12" spans="1:20" s="51" customFormat="1" ht="9.6" customHeight="1" x14ac:dyDescent="0.2">
      <c r="A12" s="53"/>
      <c r="B12" s="54"/>
      <c r="C12" s="54"/>
      <c r="D12" s="54"/>
      <c r="E12" s="42" t="str">
        <f>UPPER(IF($D11="","",VLOOKUP($D11,'[3]Girls Do Main Draw Prep'!$A$7:$V$23,7)))</f>
        <v>BYE</v>
      </c>
      <c r="F12" s="42">
        <f>IF($D11="","",VLOOKUP($D11,'[3]Girls Do Main Draw Prep'!$A$7:$V$23,8))</f>
        <v>0</v>
      </c>
      <c r="G12" s="66"/>
      <c r="H12" s="42">
        <f>IF($D11="","",VLOOKUP($D11,'[3]Girls Do Main Draw Prep'!$A$7:$V$23,9))</f>
        <v>0</v>
      </c>
      <c r="I12" s="55"/>
      <c r="J12" s="47"/>
      <c r="K12" s="68"/>
      <c r="L12" s="70"/>
      <c r="M12" s="71"/>
      <c r="N12" s="47"/>
      <c r="O12" s="48"/>
      <c r="P12" s="47"/>
      <c r="Q12" s="49"/>
      <c r="R12" s="50"/>
      <c r="T12" s="57" t="str">
        <f>'[3]SetUp Officials'!P26</f>
        <v/>
      </c>
    </row>
    <row r="13" spans="1:20" s="51" customFormat="1" ht="9.6" customHeight="1" x14ac:dyDescent="0.2">
      <c r="A13" s="53"/>
      <c r="B13" s="54"/>
      <c r="C13" s="54"/>
      <c r="D13" s="72"/>
      <c r="E13" s="47"/>
      <c r="F13" s="47"/>
      <c r="G13" s="58"/>
      <c r="H13" s="47"/>
      <c r="I13" s="73"/>
      <c r="J13" s="47"/>
      <c r="K13" s="59"/>
      <c r="L13" s="60" t="str">
        <f>UPPER(IF(OR(K14="a",K14="as"),J9,IF(OR(K14="b",K14="bs"),J17,)))</f>
        <v>MUKERJI</v>
      </c>
      <c r="M13" s="48"/>
      <c r="N13" s="47"/>
      <c r="O13" s="48"/>
      <c r="P13" s="47"/>
      <c r="Q13" s="49"/>
      <c r="R13" s="50"/>
      <c r="T13" s="57" t="str">
        <f>'[3]SetUp Officials'!P27</f>
        <v/>
      </c>
    </row>
    <row r="14" spans="1:20" s="51" customFormat="1" ht="9.6" customHeight="1" x14ac:dyDescent="0.2">
      <c r="A14" s="53"/>
      <c r="B14" s="54"/>
      <c r="C14" s="54"/>
      <c r="D14" s="72"/>
      <c r="E14" s="47"/>
      <c r="F14" s="47"/>
      <c r="G14" s="58"/>
      <c r="H14" s="47"/>
      <c r="I14" s="73"/>
      <c r="J14" s="62" t="s">
        <v>11</v>
      </c>
      <c r="K14" s="63" t="s">
        <v>81</v>
      </c>
      <c r="L14" s="64" t="str">
        <f>UPPER(IF(OR(K14="a",K14="as"),J10,IF(OR(K14="b",K14="bs"),J18,)))</f>
        <v>HONORE</v>
      </c>
      <c r="M14" s="65"/>
      <c r="N14" s="47"/>
      <c r="O14" s="48"/>
      <c r="P14" s="47"/>
      <c r="Q14" s="49"/>
      <c r="R14" s="50"/>
      <c r="T14" s="57" t="str">
        <f>'[3]SetUp Officials'!P28</f>
        <v/>
      </c>
    </row>
    <row r="15" spans="1:20" s="51" customFormat="1" ht="9.6" customHeight="1" x14ac:dyDescent="0.2">
      <c r="A15" s="53">
        <v>3</v>
      </c>
      <c r="B15" s="42">
        <f>IF($D15="","",VLOOKUP($D15,'[3]Girls Do Main Draw Prep'!$A$7:$V$23,20))</f>
        <v>0</v>
      </c>
      <c r="C15" s="42">
        <f>IF($D15="","",VLOOKUP($D15,'[3]Girls Do Main Draw Prep'!$A$7:$V$23,21))</f>
        <v>0</v>
      </c>
      <c r="D15" s="43">
        <v>6</v>
      </c>
      <c r="E15" s="42" t="str">
        <f>UPPER(IF($D15="","",VLOOKUP($D15,'[3]Girls Do Main Draw Prep'!$A$7:$V$23,2)))</f>
        <v>FRANK</v>
      </c>
      <c r="F15" s="42" t="str">
        <f>IF($D15="","",VLOOKUP($D15,'[3]Girls Do Main Draw Prep'!$A$7:$V$23,3))</f>
        <v>KAELA</v>
      </c>
      <c r="G15" s="66"/>
      <c r="H15" s="42">
        <f>IF($D15="","",VLOOKUP($D15,'[3]Girls Do Main Draw Prep'!$A$7:$V$23,4))</f>
        <v>0</v>
      </c>
      <c r="I15" s="46"/>
      <c r="J15" s="47"/>
      <c r="K15" s="68"/>
      <c r="L15" s="47" t="s">
        <v>92</v>
      </c>
      <c r="M15" s="68"/>
      <c r="N15" s="69"/>
      <c r="O15" s="48"/>
      <c r="P15" s="47"/>
      <c r="Q15" s="49"/>
      <c r="R15" s="50"/>
      <c r="T15" s="57" t="str">
        <f>'[3]SetUp Officials'!P29</f>
        <v/>
      </c>
    </row>
    <row r="16" spans="1:20" s="51" customFormat="1" ht="9.6" customHeight="1" thickBot="1" x14ac:dyDescent="0.25">
      <c r="A16" s="53"/>
      <c r="B16" s="54"/>
      <c r="C16" s="54"/>
      <c r="D16" s="54"/>
      <c r="E16" s="42" t="str">
        <f>UPPER(IF($D15="","",VLOOKUP($D15,'[3]Girls Do Main Draw Prep'!$A$7:$V$23,7)))</f>
        <v>LAWRENCE</v>
      </c>
      <c r="F16" s="42" t="str">
        <f>IF($D15="","",VLOOKUP($D15,'[3]Girls Do Main Draw Prep'!$A$7:$V$23,8))</f>
        <v>EMILY</v>
      </c>
      <c r="G16" s="66"/>
      <c r="H16" s="42">
        <f>IF($D15="","",VLOOKUP($D15,'[3]Girls Do Main Draw Prep'!$A$7:$V$23,9))</f>
        <v>0</v>
      </c>
      <c r="I16" s="55"/>
      <c r="J16" s="56" t="str">
        <f>IF(I16="a",E15,IF(I16="b",E17,""))</f>
        <v/>
      </c>
      <c r="K16" s="68"/>
      <c r="L16" s="47"/>
      <c r="M16" s="68"/>
      <c r="N16" s="47"/>
      <c r="O16" s="48"/>
      <c r="P16" s="47"/>
      <c r="Q16" s="49"/>
      <c r="R16" s="50"/>
      <c r="T16" s="74" t="str">
        <f>'[3]SetUp Officials'!P30</f>
        <v>None</v>
      </c>
    </row>
    <row r="17" spans="1:18" s="51" customFormat="1" ht="9.6" customHeight="1" x14ac:dyDescent="0.2">
      <c r="A17" s="53"/>
      <c r="B17" s="54"/>
      <c r="C17" s="54"/>
      <c r="D17" s="72"/>
      <c r="E17" s="47"/>
      <c r="F17" s="47"/>
      <c r="G17" s="58"/>
      <c r="H17" s="47"/>
      <c r="I17" s="59"/>
      <c r="J17" s="60" t="str">
        <f>UPPER(IF(OR(I18="a",I18="as"),E15,IF(OR(I18="b",I18="bs"),E19,)))</f>
        <v>MUKERJI</v>
      </c>
      <c r="K17" s="75"/>
      <c r="L17" s="47"/>
      <c r="M17" s="68"/>
      <c r="N17" s="47"/>
      <c r="O17" s="48"/>
      <c r="P17" s="47"/>
      <c r="Q17" s="49"/>
      <c r="R17" s="50"/>
    </row>
    <row r="18" spans="1:18" s="51" customFormat="1" ht="9.6" customHeight="1" x14ac:dyDescent="0.2">
      <c r="A18" s="53"/>
      <c r="B18" s="54"/>
      <c r="C18" s="54"/>
      <c r="D18" s="72"/>
      <c r="E18" s="47"/>
      <c r="F18" s="47"/>
      <c r="G18" s="58"/>
      <c r="H18" s="62" t="s">
        <v>11</v>
      </c>
      <c r="I18" s="63" t="s">
        <v>38</v>
      </c>
      <c r="J18" s="64" t="str">
        <f>UPPER(IF(OR(I18="a",I18="as"),E16,IF(OR(I18="b",I18="bs"),E20,)))</f>
        <v>HONORE</v>
      </c>
      <c r="K18" s="55"/>
      <c r="L18" s="47"/>
      <c r="M18" s="68"/>
      <c r="N18" s="47"/>
      <c r="O18" s="48"/>
      <c r="P18" s="47"/>
      <c r="Q18" s="49"/>
      <c r="R18" s="50"/>
    </row>
    <row r="19" spans="1:18" s="51" customFormat="1" ht="9.6" customHeight="1" x14ac:dyDescent="0.2">
      <c r="A19" s="53">
        <v>4</v>
      </c>
      <c r="B19" s="42">
        <f>IF($D19="","",VLOOKUP($D19,'[3]Girls Do Main Draw Prep'!$A$7:$V$23,20))</f>
        <v>0</v>
      </c>
      <c r="C19" s="42">
        <f>IF($D19="","",VLOOKUP($D19,'[3]Girls Do Main Draw Prep'!$A$7:$V$23,21))</f>
        <v>0</v>
      </c>
      <c r="D19" s="43">
        <v>5</v>
      </c>
      <c r="E19" s="42" t="str">
        <f>UPPER(IF($D19="","",VLOOKUP($D19,'[3]Girls Do Main Draw Prep'!$A$7:$V$23,2)))</f>
        <v>MUKERJI</v>
      </c>
      <c r="F19" s="42" t="str">
        <f>IF($D19="","",VLOOKUP($D19,'[3]Girls Do Main Draw Prep'!$A$7:$V$23,3))</f>
        <v>CHELSEA</v>
      </c>
      <c r="G19" s="66"/>
      <c r="H19" s="42">
        <f>IF($D19="","",VLOOKUP($D19,'[3]Girls Do Main Draw Prep'!$A$7:$V$23,4))</f>
        <v>0</v>
      </c>
      <c r="I19" s="67"/>
      <c r="J19" s="47" t="s">
        <v>88</v>
      </c>
      <c r="K19" s="48"/>
      <c r="L19" s="69"/>
      <c r="M19" s="75"/>
      <c r="N19" s="47"/>
      <c r="O19" s="48"/>
      <c r="P19" s="47"/>
      <c r="Q19" s="49"/>
      <c r="R19" s="50"/>
    </row>
    <row r="20" spans="1:18" s="51" customFormat="1" ht="9.6" customHeight="1" x14ac:dyDescent="0.2">
      <c r="A20" s="53"/>
      <c r="B20" s="54"/>
      <c r="C20" s="54"/>
      <c r="D20" s="54"/>
      <c r="E20" s="42" t="str">
        <f>UPPER(IF($D19="","",VLOOKUP($D19,'[3]Girls Do Main Draw Prep'!$A$7:$V$23,7)))</f>
        <v>HONORE</v>
      </c>
      <c r="F20" s="42" t="str">
        <f>IF($D19="","",VLOOKUP($D19,'[3]Girls Do Main Draw Prep'!$A$7:$V$23,8))</f>
        <v>MARIA</v>
      </c>
      <c r="G20" s="66"/>
      <c r="H20" s="42">
        <f>IF($D19="","",VLOOKUP($D19,'[3]Girls Do Main Draw Prep'!$A$7:$V$23,9))</f>
        <v>0</v>
      </c>
      <c r="I20" s="55"/>
      <c r="J20" s="47"/>
      <c r="K20" s="48"/>
      <c r="L20" s="70"/>
      <c r="M20" s="76"/>
      <c r="N20" s="47"/>
      <c r="O20" s="48"/>
      <c r="P20" s="47"/>
      <c r="Q20" s="49"/>
      <c r="R20" s="50"/>
    </row>
    <row r="21" spans="1:18" s="51" customFormat="1" ht="9.6" customHeight="1" x14ac:dyDescent="0.2">
      <c r="A21" s="53"/>
      <c r="B21" s="54"/>
      <c r="C21" s="54"/>
      <c r="D21" s="54"/>
      <c r="E21" s="47"/>
      <c r="F21" s="47"/>
      <c r="G21" s="58"/>
      <c r="H21" s="47"/>
      <c r="I21" s="73"/>
      <c r="J21" s="47"/>
      <c r="K21" s="48"/>
      <c r="L21" s="47"/>
      <c r="M21" s="59"/>
      <c r="N21" s="60" t="str">
        <f>UPPER(IF(OR(M22="a",M22="as"),L13,IF(OR(M22="b",M22="bs"),L29,)))</f>
        <v>MUKERJI</v>
      </c>
      <c r="O21" s="48"/>
      <c r="P21" s="47"/>
      <c r="Q21" s="49"/>
      <c r="R21" s="50"/>
    </row>
    <row r="22" spans="1:18" s="51" customFormat="1" ht="9.6" customHeight="1" x14ac:dyDescent="0.2">
      <c r="A22" s="53"/>
      <c r="B22" s="54"/>
      <c r="C22" s="54"/>
      <c r="D22" s="54"/>
      <c r="E22" s="47"/>
      <c r="F22" s="47"/>
      <c r="G22" s="58"/>
      <c r="H22" s="47"/>
      <c r="I22" s="73"/>
      <c r="J22" s="47"/>
      <c r="K22" s="48"/>
      <c r="L22" s="62" t="s">
        <v>11</v>
      </c>
      <c r="M22" s="63" t="s">
        <v>12</v>
      </c>
      <c r="N22" s="64" t="str">
        <f>UPPER(IF(OR(M22="a",M22="as"),L14,IF(OR(M22="b",M22="bs"),L30,)))</f>
        <v>HONORE</v>
      </c>
      <c r="O22" s="65"/>
      <c r="P22" s="206"/>
      <c r="Q22" s="49"/>
      <c r="R22" s="50"/>
    </row>
    <row r="23" spans="1:18" s="51" customFormat="1" ht="9.6" customHeight="1" x14ac:dyDescent="0.2">
      <c r="A23" s="41">
        <v>5</v>
      </c>
      <c r="B23" s="42">
        <f>IF($D23="","",VLOOKUP($D23,'[3]Girls Do Main Draw Prep'!$A$7:$V$23,20))</f>
        <v>0</v>
      </c>
      <c r="C23" s="42">
        <f>IF($D23="","",VLOOKUP($D23,'[3]Girls Do Main Draw Prep'!$A$7:$V$23,21))</f>
        <v>0</v>
      </c>
      <c r="D23" s="43">
        <v>4</v>
      </c>
      <c r="E23" s="44" t="str">
        <f>UPPER(IF($D23="","",VLOOKUP($D23,'[3]Girls Do Main Draw Prep'!$A$7:$V$23,2)))</f>
        <v>MERRY</v>
      </c>
      <c r="F23" s="44" t="str">
        <f>IF($D23="","",VLOOKUP($D23,'[3]Girls Do Main Draw Prep'!$A$7:$V$23,3))</f>
        <v>CHARLOTTE</v>
      </c>
      <c r="G23" s="45"/>
      <c r="H23" s="44">
        <f>IF($D23="","",VLOOKUP($D23,'[3]Girls Do Main Draw Prep'!$A$7:$V$23,4))</f>
        <v>0</v>
      </c>
      <c r="I23" s="46"/>
      <c r="J23" s="47"/>
      <c r="K23" s="48"/>
      <c r="L23" s="47"/>
      <c r="M23" s="68"/>
      <c r="N23" s="47" t="s">
        <v>269</v>
      </c>
      <c r="O23" s="204"/>
      <c r="P23" s="206"/>
      <c r="Q23" s="49"/>
      <c r="R23" s="50"/>
    </row>
    <row r="24" spans="1:18" s="51" customFormat="1" ht="9.6" customHeight="1" x14ac:dyDescent="0.2">
      <c r="A24" s="53"/>
      <c r="B24" s="54"/>
      <c r="C24" s="54"/>
      <c r="D24" s="54"/>
      <c r="E24" s="44" t="str">
        <f>UPPER(IF($D23="","",VLOOKUP($D23,'[3]Girls Do Main Draw Prep'!$A$7:$V$23,7)))</f>
        <v>D'ARCY</v>
      </c>
      <c r="F24" s="44" t="str">
        <f>IF($D23="","",VLOOKUP($D23,'[3]Girls Do Main Draw Prep'!$A$7:$V$23,8))</f>
        <v>ISABELLA</v>
      </c>
      <c r="G24" s="45"/>
      <c r="H24" s="44">
        <f>IF($D23="","",VLOOKUP($D23,'[3]Girls Do Main Draw Prep'!$A$7:$V$23,9))</f>
        <v>0</v>
      </c>
      <c r="I24" s="55"/>
      <c r="J24" s="56" t="str">
        <f>IF(I24="a",E23,IF(I24="b",E25,""))</f>
        <v/>
      </c>
      <c r="K24" s="48"/>
      <c r="L24" s="47"/>
      <c r="M24" s="68"/>
      <c r="N24" s="47"/>
      <c r="O24" s="204"/>
      <c r="P24" s="206"/>
      <c r="Q24" s="49"/>
      <c r="R24" s="50"/>
    </row>
    <row r="25" spans="1:18" s="51" customFormat="1" ht="9.6" customHeight="1" x14ac:dyDescent="0.2">
      <c r="A25" s="53"/>
      <c r="B25" s="54"/>
      <c r="C25" s="54"/>
      <c r="D25" s="54"/>
      <c r="E25" s="47"/>
      <c r="F25" s="47"/>
      <c r="G25" s="58"/>
      <c r="H25" s="47"/>
      <c r="I25" s="59"/>
      <c r="J25" s="60" t="str">
        <f>UPPER(IF(OR(I26="a",I26="as"),E23,IF(OR(I26="b",I26="bs"),E27,)))</f>
        <v>PASCALL</v>
      </c>
      <c r="K25" s="61"/>
      <c r="L25" s="47"/>
      <c r="M25" s="68"/>
      <c r="N25" s="47"/>
      <c r="O25" s="204"/>
      <c r="P25" s="206"/>
      <c r="Q25" s="49"/>
      <c r="R25" s="50"/>
    </row>
    <row r="26" spans="1:18" s="51" customFormat="1" ht="9.6" customHeight="1" x14ac:dyDescent="0.2">
      <c r="A26" s="53"/>
      <c r="B26" s="54"/>
      <c r="C26" s="54"/>
      <c r="D26" s="54"/>
      <c r="E26" s="47"/>
      <c r="F26" s="47"/>
      <c r="G26" s="58"/>
      <c r="H26" s="62" t="s">
        <v>11</v>
      </c>
      <c r="I26" s="63" t="s">
        <v>38</v>
      </c>
      <c r="J26" s="64" t="str">
        <f>UPPER(IF(OR(I26="a",I26="as"),E24,IF(OR(I26="b",I26="bs"),E28,)))</f>
        <v>SEALY</v>
      </c>
      <c r="K26" s="65"/>
      <c r="L26" s="47"/>
      <c r="M26" s="68"/>
      <c r="N26" s="47"/>
      <c r="O26" s="204"/>
      <c r="P26" s="206"/>
      <c r="Q26" s="49"/>
      <c r="R26" s="50"/>
    </row>
    <row r="27" spans="1:18" s="51" customFormat="1" ht="9.6" customHeight="1" x14ac:dyDescent="0.2">
      <c r="A27" s="53">
        <v>6</v>
      </c>
      <c r="B27" s="42">
        <f>IF($D27="","",VLOOKUP($D27,'[3]Girls Do Main Draw Prep'!$A$7:$V$23,20))</f>
        <v>0</v>
      </c>
      <c r="C27" s="42">
        <f>IF($D27="","",VLOOKUP($D27,'[3]Girls Do Main Draw Prep'!$A$7:$V$23,21))</f>
        <v>0</v>
      </c>
      <c r="D27" s="43">
        <v>3</v>
      </c>
      <c r="E27" s="42" t="str">
        <f>UPPER(IF($D27="","",VLOOKUP($D27,'[3]Girls Do Main Draw Prep'!$A$7:$V$23,2)))</f>
        <v>PASCALL</v>
      </c>
      <c r="F27" s="42" t="str">
        <f>IF($D27="","",VLOOKUP($D27,'[3]Girls Do Main Draw Prep'!$A$7:$V$23,3))</f>
        <v>ALYSSA</v>
      </c>
      <c r="G27" s="66"/>
      <c r="H27" s="42">
        <f>IF($D27="","",VLOOKUP($D27,'[3]Girls Do Main Draw Prep'!$A$7:$V$23,4))</f>
        <v>0</v>
      </c>
      <c r="I27" s="67"/>
      <c r="J27" s="47" t="s">
        <v>120</v>
      </c>
      <c r="K27" s="68"/>
      <c r="L27" s="69"/>
      <c r="M27" s="75"/>
      <c r="N27" s="47"/>
      <c r="O27" s="204"/>
      <c r="P27" s="206"/>
      <c r="Q27" s="49"/>
      <c r="R27" s="50"/>
    </row>
    <row r="28" spans="1:18" s="51" customFormat="1" ht="9.6" customHeight="1" x14ac:dyDescent="0.2">
      <c r="A28" s="53"/>
      <c r="B28" s="54"/>
      <c r="C28" s="54"/>
      <c r="D28" s="54"/>
      <c r="E28" s="42" t="str">
        <f>UPPER(IF($D27="","",VLOOKUP($D27,'[3]Girls Do Main Draw Prep'!$A$7:$V$23,7)))</f>
        <v>SEALY</v>
      </c>
      <c r="F28" s="42" t="str">
        <f>IF($D27="","",VLOOKUP($D27,'[3]Girls Do Main Draw Prep'!$A$7:$V$23,8))</f>
        <v>JANAY</v>
      </c>
      <c r="G28" s="66"/>
      <c r="H28" s="42">
        <f>IF($D27="","",VLOOKUP($D27,'[3]Girls Do Main Draw Prep'!$A$7:$V$23,9))</f>
        <v>0</v>
      </c>
      <c r="I28" s="55"/>
      <c r="J28" s="47"/>
      <c r="K28" s="68"/>
      <c r="L28" s="70"/>
      <c r="M28" s="76"/>
      <c r="N28" s="47"/>
      <c r="O28" s="204"/>
      <c r="P28" s="206"/>
      <c r="Q28" s="49"/>
      <c r="R28" s="50"/>
    </row>
    <row r="29" spans="1:18" s="51" customFormat="1" ht="9.6" customHeight="1" x14ac:dyDescent="0.2">
      <c r="A29" s="53"/>
      <c r="B29" s="54"/>
      <c r="C29" s="54"/>
      <c r="D29" s="72"/>
      <c r="E29" s="47"/>
      <c r="F29" s="47"/>
      <c r="G29" s="58"/>
      <c r="H29" s="47"/>
      <c r="I29" s="73"/>
      <c r="J29" s="47"/>
      <c r="K29" s="59"/>
      <c r="L29" s="60" t="str">
        <f>UPPER(IF(OR(K30="a",K30="as"),J25,IF(OR(K30="b",K30="bs"),J33,)))</f>
        <v>ALEXIS</v>
      </c>
      <c r="M29" s="68"/>
      <c r="N29" s="47"/>
      <c r="O29" s="204"/>
      <c r="P29" s="206"/>
      <c r="Q29" s="49"/>
      <c r="R29" s="50"/>
    </row>
    <row r="30" spans="1:18" s="51" customFormat="1" ht="9.6" customHeight="1" x14ac:dyDescent="0.2">
      <c r="A30" s="53"/>
      <c r="B30" s="54"/>
      <c r="C30" s="54"/>
      <c r="D30" s="72"/>
      <c r="E30" s="47"/>
      <c r="F30" s="47"/>
      <c r="G30" s="58"/>
      <c r="H30" s="47"/>
      <c r="I30" s="73"/>
      <c r="J30" s="62" t="s">
        <v>11</v>
      </c>
      <c r="K30" s="63" t="s">
        <v>38</v>
      </c>
      <c r="L30" s="64" t="str">
        <f>UPPER(IF(OR(K30="a",K30="as"),J26,IF(OR(K30="b",K30="bs"),J34,)))</f>
        <v>LEE YOUNG</v>
      </c>
      <c r="M30" s="55"/>
      <c r="N30" s="47"/>
      <c r="O30" s="204"/>
      <c r="P30" s="206"/>
      <c r="Q30" s="49"/>
      <c r="R30" s="50"/>
    </row>
    <row r="31" spans="1:18" s="51" customFormat="1" ht="9.6" customHeight="1" x14ac:dyDescent="0.2">
      <c r="A31" s="53">
        <v>7</v>
      </c>
      <c r="B31" s="42" t="str">
        <f>IF($D31="","",VLOOKUP($D31,'[3]Girls Do Main Draw Prep'!$A$7:$V$23,20))</f>
        <v/>
      </c>
      <c r="C31" s="42" t="str">
        <f>IF($D31="","",VLOOKUP($D31,'[3]Girls Do Main Draw Prep'!$A$7:$V$23,21))</f>
        <v/>
      </c>
      <c r="D31" s="43"/>
      <c r="E31" s="42" t="s">
        <v>265</v>
      </c>
      <c r="F31" s="42" t="s">
        <v>266</v>
      </c>
      <c r="G31" s="66"/>
      <c r="H31" s="42" t="str">
        <f>IF($D31="","",VLOOKUP($D31,'[3]Girls Do Main Draw Prep'!$A$7:$V$23,4))</f>
        <v/>
      </c>
      <c r="I31" s="46"/>
      <c r="J31" s="47"/>
      <c r="K31" s="68"/>
      <c r="L31" s="47" t="s">
        <v>91</v>
      </c>
      <c r="M31" s="48"/>
      <c r="N31" s="69"/>
      <c r="O31" s="204"/>
      <c r="P31" s="206"/>
      <c r="Q31" s="49"/>
      <c r="R31" s="50"/>
    </row>
    <row r="32" spans="1:18" s="51" customFormat="1" ht="9.6" customHeight="1" x14ac:dyDescent="0.2">
      <c r="A32" s="53"/>
      <c r="B32" s="54"/>
      <c r="C32" s="54"/>
      <c r="D32" s="54"/>
      <c r="E32" s="42" t="s">
        <v>267</v>
      </c>
      <c r="F32" s="42" t="s">
        <v>268</v>
      </c>
      <c r="G32" s="66"/>
      <c r="H32" s="42" t="str">
        <f>IF($D31="","",VLOOKUP($D31,'[3]Girls Do Main Draw Prep'!$A$7:$V$23,9))</f>
        <v/>
      </c>
      <c r="I32" s="55"/>
      <c r="J32" s="56" t="str">
        <f>IF(I32="a",E31,IF(I32="b",E33,""))</f>
        <v/>
      </c>
      <c r="K32" s="68"/>
      <c r="L32" s="47"/>
      <c r="M32" s="48"/>
      <c r="N32" s="47"/>
      <c r="O32" s="204"/>
      <c r="P32" s="206"/>
      <c r="Q32" s="49"/>
      <c r="R32" s="50"/>
    </row>
    <row r="33" spans="1:18" s="51" customFormat="1" ht="9.6" customHeight="1" x14ac:dyDescent="0.2">
      <c r="A33" s="53"/>
      <c r="B33" s="54"/>
      <c r="C33" s="54"/>
      <c r="D33" s="72"/>
      <c r="E33" s="47"/>
      <c r="F33" s="47"/>
      <c r="G33" s="58"/>
      <c r="H33" s="47"/>
      <c r="I33" s="59"/>
      <c r="J33" s="60" t="str">
        <f>UPPER(IF(OR(I34="a",I34="as"),E31,IF(OR(I34="b",I34="bs"),E35,)))</f>
        <v>ALEXIS</v>
      </c>
      <c r="K33" s="75"/>
      <c r="L33" s="47"/>
      <c r="M33" s="48"/>
      <c r="N33" s="47"/>
      <c r="O33" s="204"/>
      <c r="P33" s="206"/>
      <c r="Q33" s="49"/>
      <c r="R33" s="50"/>
    </row>
    <row r="34" spans="1:18" s="51" customFormat="1" ht="9.6" customHeight="1" x14ac:dyDescent="0.2">
      <c r="A34" s="53"/>
      <c r="B34" s="54"/>
      <c r="C34" s="54"/>
      <c r="D34" s="72"/>
      <c r="E34" s="47"/>
      <c r="F34" s="47"/>
      <c r="G34" s="58"/>
      <c r="H34" s="62" t="s">
        <v>11</v>
      </c>
      <c r="I34" s="63" t="s">
        <v>13</v>
      </c>
      <c r="J34" s="64" t="str">
        <f>UPPER(IF(OR(I34="a",I34="as"),E32,IF(OR(I34="b",I34="bs"),E36,)))</f>
        <v>LEE YOUNG</v>
      </c>
      <c r="K34" s="55"/>
      <c r="L34" s="47"/>
      <c r="M34" s="48"/>
      <c r="N34" s="47"/>
      <c r="O34" s="204"/>
      <c r="P34" s="206"/>
      <c r="Q34" s="49"/>
      <c r="R34" s="50"/>
    </row>
    <row r="35" spans="1:18" s="51" customFormat="1" ht="9.6" customHeight="1" x14ac:dyDescent="0.2">
      <c r="A35" s="53">
        <v>8</v>
      </c>
      <c r="B35" s="42">
        <f>IF($D35="","",VLOOKUP($D35,'[3]Girls Do Main Draw Prep'!$A$7:$V$23,20))</f>
        <v>0</v>
      </c>
      <c r="C35" s="42">
        <f>IF($D35="","",VLOOKUP($D35,'[3]Girls Do Main Draw Prep'!$A$7:$V$23,21))</f>
        <v>0</v>
      </c>
      <c r="D35" s="43">
        <v>2</v>
      </c>
      <c r="E35" s="42" t="str">
        <f>UPPER(IF($D35="","",VLOOKUP($D35,'[3]Girls Do Main Draw Prep'!$A$7:$V$23,2)))</f>
        <v>CUDJOE</v>
      </c>
      <c r="F35" s="42" t="str">
        <f>IF($D35="","",VLOOKUP($D35,'[3]Girls Do Main Draw Prep'!$A$7:$V$23,3))</f>
        <v>KRYSHELLE</v>
      </c>
      <c r="G35" s="66"/>
      <c r="H35" s="42">
        <f>IF($D35="","",VLOOKUP($D35,'[3]Girls Do Main Draw Prep'!$A$7:$V$23,4))</f>
        <v>0</v>
      </c>
      <c r="I35" s="67"/>
      <c r="J35" s="47" t="s">
        <v>88</v>
      </c>
      <c r="K35" s="48"/>
      <c r="L35" s="69"/>
      <c r="M35" s="61"/>
      <c r="N35" s="47"/>
      <c r="O35" s="204"/>
      <c r="P35" s="206"/>
      <c r="Q35" s="49"/>
      <c r="R35" s="50"/>
    </row>
    <row r="36" spans="1:18" s="51" customFormat="1" ht="9.6" customHeight="1" x14ac:dyDescent="0.2">
      <c r="A36" s="53"/>
      <c r="B36" s="54"/>
      <c r="C36" s="54"/>
      <c r="D36" s="54"/>
      <c r="E36" s="42" t="str">
        <f>UPPER(IF($D35="","",VLOOKUP($D35,'[3]Girls Do Main Draw Prep'!$A$7:$V$23,7)))</f>
        <v>ORR</v>
      </c>
      <c r="F36" s="42" t="str">
        <f>IF($D35="","",VLOOKUP($D35,'[3]Girls Do Main Draw Prep'!$A$7:$V$23,8))</f>
        <v>NICOLETTE</v>
      </c>
      <c r="G36" s="66"/>
      <c r="H36" s="42">
        <f>IF($D35="","",VLOOKUP($D35,'[3]Girls Do Main Draw Prep'!$A$7:$V$23,9))</f>
        <v>0</v>
      </c>
      <c r="I36" s="55"/>
      <c r="J36" s="47"/>
      <c r="K36" s="48"/>
      <c r="L36" s="70"/>
      <c r="M36" s="71"/>
      <c r="N36" s="47"/>
      <c r="O36" s="204"/>
      <c r="P36" s="206"/>
      <c r="Q36" s="49"/>
      <c r="R36" s="50"/>
    </row>
    <row r="37" spans="1:18" s="51" customFormat="1" ht="9.6" customHeight="1" x14ac:dyDescent="0.2">
      <c r="A37" s="53"/>
      <c r="B37" s="54"/>
      <c r="C37" s="54"/>
      <c r="D37" s="72"/>
      <c r="E37" s="47"/>
      <c r="F37" s="47"/>
      <c r="G37" s="58"/>
      <c r="H37" s="47"/>
      <c r="I37" s="73"/>
      <c r="J37" s="47"/>
      <c r="K37" s="48"/>
      <c r="L37" s="47"/>
      <c r="M37" s="48"/>
      <c r="N37" s="48"/>
      <c r="O37" s="209"/>
      <c r="P37" s="210" t="e">
        <f>UPPER(IF(OR(#REF!="a",#REF!="as"),N21,IF(OR(#REF!="b",#REF!="bs"),#REF!,)))</f>
        <v>#REF!</v>
      </c>
      <c r="Q37" s="77"/>
      <c r="R37" s="50"/>
    </row>
    <row r="38" spans="1:18" s="93" customFormat="1" ht="6" customHeight="1" x14ac:dyDescent="0.2">
      <c r="A38" s="81"/>
      <c r="B38" s="82"/>
      <c r="C38" s="82"/>
      <c r="D38" s="83"/>
      <c r="E38" s="84"/>
      <c r="F38" s="84"/>
      <c r="G38" s="89"/>
      <c r="H38" s="84"/>
      <c r="I38" s="86"/>
      <c r="J38" s="87"/>
      <c r="K38" s="88"/>
      <c r="L38" s="90"/>
      <c r="M38" s="91"/>
      <c r="N38" s="90"/>
      <c r="O38" s="91"/>
      <c r="P38" s="90"/>
      <c r="Q38" s="91"/>
      <c r="R38" s="92"/>
    </row>
    <row r="39" spans="1:18" s="105" customFormat="1" ht="10.5" customHeight="1" x14ac:dyDescent="0.2">
      <c r="A39" s="94" t="s">
        <v>15</v>
      </c>
      <c r="B39" s="95"/>
      <c r="C39" s="96"/>
      <c r="D39" s="97" t="s">
        <v>16</v>
      </c>
      <c r="E39" s="98" t="s">
        <v>17</v>
      </c>
      <c r="F39" s="98"/>
      <c r="G39" s="98"/>
      <c r="H39" s="99"/>
      <c r="I39" s="98" t="s">
        <v>16</v>
      </c>
      <c r="J39" s="98" t="s">
        <v>18</v>
      </c>
      <c r="K39" s="100"/>
      <c r="L39" s="98" t="s">
        <v>19</v>
      </c>
      <c r="M39" s="101"/>
      <c r="N39" s="102" t="s">
        <v>20</v>
      </c>
      <c r="O39" s="102"/>
      <c r="P39" s="103"/>
      <c r="Q39" s="104"/>
    </row>
    <row r="40" spans="1:18" s="105" customFormat="1" ht="9" customHeight="1" x14ac:dyDescent="0.2">
      <c r="A40" s="106" t="s">
        <v>21</v>
      </c>
      <c r="B40" s="107"/>
      <c r="C40" s="108"/>
      <c r="D40" s="109">
        <v>1</v>
      </c>
      <c r="E40" s="110" t="str">
        <f>IF(D40&gt;$Q$47,,UPPER(VLOOKUP(D40,'[3]Girls Do Main Draw Prep'!$A$7:$R$23,2)))</f>
        <v>SKEENE</v>
      </c>
      <c r="F40" s="111"/>
      <c r="G40" s="111"/>
      <c r="H40" s="112"/>
      <c r="I40" s="113" t="s">
        <v>22</v>
      </c>
      <c r="J40" s="107"/>
      <c r="K40" s="114"/>
      <c r="L40" s="107"/>
      <c r="M40" s="115"/>
      <c r="N40" s="116" t="s">
        <v>23</v>
      </c>
      <c r="O40" s="117"/>
      <c r="P40" s="117"/>
      <c r="Q40" s="118"/>
    </row>
    <row r="41" spans="1:18" s="105" customFormat="1" ht="9" customHeight="1" x14ac:dyDescent="0.2">
      <c r="A41" s="106" t="s">
        <v>24</v>
      </c>
      <c r="B41" s="107"/>
      <c r="C41" s="108"/>
      <c r="D41" s="109"/>
      <c r="E41" s="110" t="str">
        <f>IF(D40&gt;$Q$47,,UPPER(VLOOKUP(D40,'[3]Girls Do Main Draw Prep'!$A$7:$R$23,7)))</f>
        <v>KOYLASS</v>
      </c>
      <c r="F41" s="111"/>
      <c r="G41" s="111"/>
      <c r="H41" s="112"/>
      <c r="I41" s="113"/>
      <c r="J41" s="107"/>
      <c r="K41" s="114"/>
      <c r="L41" s="107"/>
      <c r="M41" s="115"/>
      <c r="N41" s="119"/>
      <c r="O41" s="120"/>
      <c r="P41" s="119"/>
      <c r="Q41" s="121"/>
    </row>
    <row r="42" spans="1:18" s="105" customFormat="1" ht="9" customHeight="1" x14ac:dyDescent="0.2">
      <c r="A42" s="122" t="s">
        <v>25</v>
      </c>
      <c r="B42" s="119"/>
      <c r="C42" s="123"/>
      <c r="D42" s="109">
        <v>2</v>
      </c>
      <c r="E42" s="110" t="str">
        <f>IF(D42&gt;$Q$47,,UPPER(VLOOKUP(D42,'[3]Girls Do Main Draw Prep'!$A$7:$R$23,2)))</f>
        <v>CUDJOE</v>
      </c>
      <c r="F42" s="111"/>
      <c r="G42" s="111"/>
      <c r="H42" s="112"/>
      <c r="I42" s="113" t="s">
        <v>26</v>
      </c>
      <c r="J42" s="107"/>
      <c r="K42" s="114"/>
      <c r="L42" s="107"/>
      <c r="M42" s="115"/>
      <c r="N42" s="116" t="s">
        <v>27</v>
      </c>
      <c r="O42" s="117"/>
      <c r="P42" s="117"/>
      <c r="Q42" s="118"/>
    </row>
    <row r="43" spans="1:18" s="105" customFormat="1" ht="9" customHeight="1" x14ac:dyDescent="0.2">
      <c r="A43" s="124"/>
      <c r="B43" s="125"/>
      <c r="C43" s="126"/>
      <c r="D43" s="109"/>
      <c r="E43" s="110" t="str">
        <f>IF(D42&gt;$Q$47,,UPPER(VLOOKUP(D42,'[3]Girls Do Main Draw Prep'!$A$7:$R$23,7)))</f>
        <v>ORR</v>
      </c>
      <c r="F43" s="111"/>
      <c r="G43" s="111"/>
      <c r="H43" s="112"/>
      <c r="I43" s="113"/>
      <c r="J43" s="107"/>
      <c r="K43" s="114"/>
      <c r="L43" s="107"/>
      <c r="M43" s="115"/>
      <c r="N43" s="107"/>
      <c r="O43" s="114"/>
      <c r="P43" s="107"/>
      <c r="Q43" s="115"/>
    </row>
    <row r="44" spans="1:18" s="105" customFormat="1" ht="9" customHeight="1" x14ac:dyDescent="0.2">
      <c r="A44" s="127" t="s">
        <v>28</v>
      </c>
      <c r="B44" s="128"/>
      <c r="C44" s="129"/>
      <c r="D44" s="109">
        <v>3</v>
      </c>
      <c r="E44" s="110">
        <f>IF(D44&gt;$Q$47,,UPPER(VLOOKUP(D44,'[3]Girls Do Main Draw Prep'!$A$7:$R$23,2)))</f>
        <v>0</v>
      </c>
      <c r="F44" s="111"/>
      <c r="G44" s="111"/>
      <c r="H44" s="112"/>
      <c r="I44" s="113" t="s">
        <v>29</v>
      </c>
      <c r="J44" s="107"/>
      <c r="K44" s="114"/>
      <c r="L44" s="107"/>
      <c r="M44" s="115"/>
      <c r="N44" s="119"/>
      <c r="O44" s="120"/>
      <c r="P44" s="119"/>
      <c r="Q44" s="121"/>
    </row>
    <row r="45" spans="1:18" s="105" customFormat="1" ht="9" customHeight="1" x14ac:dyDescent="0.2">
      <c r="A45" s="106" t="s">
        <v>21</v>
      </c>
      <c r="B45" s="107"/>
      <c r="C45" s="108"/>
      <c r="D45" s="109"/>
      <c r="E45" s="110">
        <f>IF(D44&gt;$Q$47,,UPPER(VLOOKUP(D44,'[3]Girls Do Main Draw Prep'!$A$7:$R$23,7)))</f>
        <v>0</v>
      </c>
      <c r="F45" s="111"/>
      <c r="G45" s="111"/>
      <c r="H45" s="112"/>
      <c r="I45" s="113"/>
      <c r="J45" s="107"/>
      <c r="K45" s="114"/>
      <c r="L45" s="107"/>
      <c r="M45" s="115"/>
      <c r="N45" s="116" t="s">
        <v>30</v>
      </c>
      <c r="O45" s="117"/>
      <c r="P45" s="117"/>
      <c r="Q45" s="118"/>
    </row>
    <row r="46" spans="1:18" s="105" customFormat="1" ht="9" customHeight="1" x14ac:dyDescent="0.2">
      <c r="A46" s="106" t="s">
        <v>31</v>
      </c>
      <c r="B46" s="107"/>
      <c r="C46" s="130"/>
      <c r="D46" s="109">
        <v>4</v>
      </c>
      <c r="E46" s="110">
        <f>IF(D46&gt;$Q$47,,UPPER(VLOOKUP(D46,'[3]Girls Do Main Draw Prep'!$A$7:$R$23,2)))</f>
        <v>0</v>
      </c>
      <c r="F46" s="111"/>
      <c r="G46" s="111"/>
      <c r="H46" s="112"/>
      <c r="I46" s="113" t="s">
        <v>32</v>
      </c>
      <c r="J46" s="107"/>
      <c r="K46" s="114"/>
      <c r="L46" s="107"/>
      <c r="M46" s="115"/>
      <c r="N46" s="107"/>
      <c r="O46" s="114"/>
      <c r="P46" s="107"/>
      <c r="Q46" s="115"/>
    </row>
    <row r="47" spans="1:18" s="105" customFormat="1" ht="9" customHeight="1" x14ac:dyDescent="0.2">
      <c r="A47" s="122" t="s">
        <v>33</v>
      </c>
      <c r="B47" s="119"/>
      <c r="C47" s="131"/>
      <c r="D47" s="132"/>
      <c r="E47" s="133">
        <f>IF(D46&gt;$Q$47,,UPPER(VLOOKUP(D46,'[3]Girls Do Main Draw Prep'!$A$7:$R$23,7)))</f>
        <v>0</v>
      </c>
      <c r="F47" s="134"/>
      <c r="G47" s="134"/>
      <c r="H47" s="135"/>
      <c r="I47" s="136"/>
      <c r="J47" s="119"/>
      <c r="K47" s="120"/>
      <c r="L47" s="119"/>
      <c r="M47" s="121"/>
      <c r="N47" s="119" t="str">
        <f>Q4</f>
        <v>Lamech Kevin Clarke</v>
      </c>
      <c r="O47" s="120"/>
      <c r="P47" s="119"/>
      <c r="Q47" s="137">
        <f>MIN(4,'[3]Girls Do Main Draw Prep'!$V$5)</f>
        <v>2</v>
      </c>
    </row>
    <row r="48" spans="1:18" ht="15.75" customHeight="1" x14ac:dyDescent="0.2"/>
    <row r="49" ht="9" customHeight="1" x14ac:dyDescent="0.2"/>
  </sheetData>
  <mergeCells count="1">
    <mergeCell ref="G2:N2"/>
  </mergeCells>
  <conditionalFormatting sqref="B7 B11 B15 B19 B23 B27 B31 B35">
    <cfRule type="cellIs" dxfId="105" priority="13" stopIfTrue="1" operator="equal">
      <formula>"DA"</formula>
    </cfRule>
  </conditionalFormatting>
  <conditionalFormatting sqref="H10 H34 H26 H18 J30 L22 J14">
    <cfRule type="expression" dxfId="104" priority="10" stopIfTrue="1">
      <formula>AND($N$1="CU",H10="Umpire")</formula>
    </cfRule>
    <cfRule type="expression" dxfId="103" priority="11" stopIfTrue="1">
      <formula>AND($N$1="CU",H10&lt;&gt;"Umpire",I10&lt;&gt;"")</formula>
    </cfRule>
    <cfRule type="expression" dxfId="102" priority="12" stopIfTrue="1">
      <formula>AND($N$1="CU",H10&lt;&gt;"Umpire")</formula>
    </cfRule>
  </conditionalFormatting>
  <conditionalFormatting sqref="L13 L29 N21 J9 J17 J25 J33">
    <cfRule type="expression" dxfId="101" priority="8" stopIfTrue="1">
      <formula>I10="as"</formula>
    </cfRule>
    <cfRule type="expression" dxfId="100" priority="9" stopIfTrue="1">
      <formula>I10="bs"</formula>
    </cfRule>
  </conditionalFormatting>
  <conditionalFormatting sqref="L14 L30 N22 J10 J18 J26 J34">
    <cfRule type="expression" dxfId="99" priority="6" stopIfTrue="1">
      <formula>I10="as"</formula>
    </cfRule>
    <cfRule type="expression" dxfId="98" priority="7" stopIfTrue="1">
      <formula>I10="bs"</formula>
    </cfRule>
  </conditionalFormatting>
  <conditionalFormatting sqref="I10 I18 I26 I34 K30 K14 M22">
    <cfRule type="expression" dxfId="97" priority="5" stopIfTrue="1">
      <formula>$N$1="CU"</formula>
    </cfRule>
  </conditionalFormatting>
  <conditionalFormatting sqref="E7 E11 E15 E19 E23 E27 E31 E35">
    <cfRule type="cellIs" dxfId="96" priority="4" stopIfTrue="1" operator="equal">
      <formula>"Bye"</formula>
    </cfRule>
  </conditionalFormatting>
  <conditionalFormatting sqref="D7 D11 D15 D19 D35 D31">
    <cfRule type="cellIs" dxfId="95" priority="3" stopIfTrue="1" operator="lessThan">
      <formula>5</formula>
    </cfRule>
  </conditionalFormatting>
  <conditionalFormatting sqref="P37">
    <cfRule type="expression" dxfId="94" priority="1" stopIfTrue="1">
      <formula>#REF!="as"</formula>
    </cfRule>
    <cfRule type="expression" dxfId="93" priority="2" stopIfTrue="1">
      <formula>#REF!="bs"</formula>
    </cfRule>
  </conditionalFormatting>
  <dataValidations count="1">
    <dataValidation type="list" allowBlank="1" showInputMessage="1" sqref="H10 J14 L22 J30 H34 H26 H18">
      <formula1>$T$7:$T$16</formula1>
    </dataValidation>
  </dataValidations>
  <printOptions horizontalCentered="1"/>
  <pageMargins left="0.35433070866141736" right="0.35433070866141736" top="0.39370078740157483" bottom="0.39370078740157483" header="0" footer="0"/>
  <pageSetup paperSize="9" orientation="landscape"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Jun_Show_CU">
                <anchor moveWithCells="1" sizeWithCells="1">
                  <from>
                    <xdr:col>11</xdr:col>
                    <xdr:colOff>495300</xdr:colOff>
                    <xdr:row>0</xdr:row>
                    <xdr:rowOff>9525</xdr:rowOff>
                  </from>
                  <to>
                    <xdr:col>13</xdr:col>
                    <xdr:colOff>342900</xdr:colOff>
                    <xdr:row>0</xdr:row>
                    <xdr:rowOff>171450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tabColor rgb="FFFFC000"/>
    <pageSetUpPr fitToPage="1"/>
  </sheetPr>
  <dimension ref="A1:T49"/>
  <sheetViews>
    <sheetView showGridLines="0" showZeros="0" workbookViewId="0">
      <selection activeCell="Y19" sqref="Y19"/>
    </sheetView>
  </sheetViews>
  <sheetFormatPr defaultRowHeight="12.75" x14ac:dyDescent="0.2"/>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8" customWidth="1"/>
    <col min="10" max="10" width="10.7109375" customWidth="1"/>
    <col min="11" max="11" width="1.7109375" style="138" customWidth="1"/>
    <col min="12" max="12" width="10.7109375" customWidth="1"/>
    <col min="13" max="13" width="1.7109375" style="9" customWidth="1"/>
    <col min="14" max="14" width="10.7109375" customWidth="1"/>
    <col min="15" max="15" width="1.7109375" style="138" customWidth="1"/>
    <col min="16" max="16" width="10.7109375" customWidth="1"/>
    <col min="17" max="17" width="1.7109375" style="9" customWidth="1"/>
    <col min="19" max="19" width="8.7109375" customWidth="1"/>
    <col min="20" max="20" width="8.85546875" hidden="1" customWidth="1"/>
    <col min="21" max="21" width="5.7109375" customWidth="1"/>
  </cols>
  <sheetData>
    <row r="1" spans="1:20" s="3" customFormat="1" ht="87" customHeight="1" x14ac:dyDescent="0.2">
      <c r="A1" s="1">
        <f>'[5]Week SetUp'!$A$6</f>
        <v>0</v>
      </c>
      <c r="B1" s="2"/>
      <c r="I1" s="4"/>
      <c r="J1" s="5"/>
      <c r="K1" s="5"/>
      <c r="L1" s="6"/>
      <c r="M1" s="4"/>
      <c r="N1" s="4"/>
      <c r="O1" s="4"/>
      <c r="Q1" s="4"/>
    </row>
    <row r="2" spans="1:20" s="10" customFormat="1" ht="18" x14ac:dyDescent="0.25">
      <c r="A2" s="7"/>
      <c r="B2" s="7"/>
      <c r="C2" s="7"/>
      <c r="D2" s="7"/>
      <c r="E2" s="7"/>
      <c r="F2" s="8"/>
      <c r="G2" s="498" t="s">
        <v>71</v>
      </c>
      <c r="H2" s="498"/>
      <c r="I2" s="498"/>
      <c r="J2" s="498"/>
      <c r="K2" s="498"/>
      <c r="L2" s="498"/>
      <c r="M2" s="498"/>
      <c r="N2" s="498"/>
      <c r="O2" s="9"/>
      <c r="Q2" s="9"/>
    </row>
    <row r="3" spans="1:20" s="17" customFormat="1" ht="10.5" customHeight="1" x14ac:dyDescent="0.2">
      <c r="A3" s="11" t="s">
        <v>1</v>
      </c>
      <c r="B3" s="11"/>
      <c r="C3" s="11"/>
      <c r="D3" s="11"/>
      <c r="E3" s="11"/>
      <c r="F3" s="11"/>
      <c r="G3" s="11"/>
      <c r="H3" s="11"/>
      <c r="I3" s="12"/>
      <c r="J3" s="13"/>
      <c r="K3" s="14"/>
      <c r="L3" s="13"/>
      <c r="M3" s="12"/>
      <c r="N3" s="11"/>
      <c r="O3" s="12"/>
      <c r="P3" s="11"/>
      <c r="Q3" s="16" t="s">
        <v>47</v>
      </c>
    </row>
    <row r="4" spans="1:20" s="29" customFormat="1" ht="11.25" customHeight="1" thickBot="1" x14ac:dyDescent="0.25">
      <c r="A4" s="18" t="str">
        <f>'[5]Week SetUp'!$A$10</f>
        <v>26th - 30th May 2016</v>
      </c>
      <c r="B4" s="18"/>
      <c r="C4" s="18"/>
      <c r="D4" s="19"/>
      <c r="E4" s="19"/>
      <c r="F4" s="20">
        <f>'[5]Week SetUp'!$C$10</f>
        <v>0</v>
      </c>
      <c r="G4" s="21"/>
      <c r="H4" s="22"/>
      <c r="I4" s="23"/>
      <c r="J4" s="24">
        <f>'[5]Week SetUp'!$D$10</f>
        <v>0</v>
      </c>
      <c r="K4" s="25"/>
      <c r="L4" s="150"/>
      <c r="M4" s="23"/>
      <c r="N4" s="19"/>
      <c r="O4" s="27"/>
      <c r="P4" s="19"/>
      <c r="Q4" s="28" t="str">
        <f>'[5]Week SetUp'!$E$10</f>
        <v>Lamech Kevin Clarke</v>
      </c>
    </row>
    <row r="5" spans="1:20" s="17" customFormat="1" ht="12" x14ac:dyDescent="0.2">
      <c r="A5" s="30"/>
      <c r="B5" s="31" t="s">
        <v>3</v>
      </c>
      <c r="C5" s="31" t="str">
        <f>IF(OR(F2="Week 3",F2="Masters"),"CP","Rank")</f>
        <v>Rank</v>
      </c>
      <c r="D5" s="31" t="s">
        <v>4</v>
      </c>
      <c r="E5" s="32" t="s">
        <v>5</v>
      </c>
      <c r="F5" s="32" t="s">
        <v>6</v>
      </c>
      <c r="G5" s="32"/>
      <c r="H5" s="32"/>
      <c r="I5" s="32"/>
      <c r="J5" s="31" t="s">
        <v>8</v>
      </c>
      <c r="K5" s="33"/>
      <c r="L5" s="31" t="s">
        <v>9</v>
      </c>
      <c r="M5" s="33"/>
      <c r="N5" s="31" t="s">
        <v>10</v>
      </c>
      <c r="O5" s="33"/>
      <c r="P5" s="31"/>
      <c r="Q5" s="34"/>
    </row>
    <row r="6" spans="1:20" s="17" customFormat="1" ht="3.75" customHeight="1" thickBot="1" x14ac:dyDescent="0.25">
      <c r="A6" s="35"/>
      <c r="B6" s="160"/>
      <c r="C6" s="160"/>
      <c r="D6" s="160"/>
      <c r="E6" s="202"/>
      <c r="F6" s="202"/>
      <c r="G6" s="58"/>
      <c r="H6" s="202"/>
      <c r="I6" s="203"/>
      <c r="J6" s="160"/>
      <c r="K6" s="203"/>
      <c r="L6" s="160"/>
      <c r="M6" s="203"/>
      <c r="N6" s="160"/>
      <c r="O6" s="203"/>
      <c r="P6" s="160"/>
      <c r="Q6" s="40"/>
    </row>
    <row r="7" spans="1:20" s="51" customFormat="1" ht="10.5" customHeight="1" x14ac:dyDescent="0.2">
      <c r="A7" s="41">
        <v>1</v>
      </c>
      <c r="B7" s="42">
        <f>IF($D7="","",VLOOKUP($D7,'[5]Girls Do Main Draw Prep'!$A$7:$V$23,20))</f>
        <v>0</v>
      </c>
      <c r="C7" s="42">
        <f>IF($D7="","",VLOOKUP($D7,'[5]Girls Do Main Draw Prep'!$A$7:$V$23,21))</f>
        <v>0</v>
      </c>
      <c r="D7" s="43">
        <v>1</v>
      </c>
      <c r="E7" s="44" t="str">
        <f>UPPER(IF($D7="","",VLOOKUP($D7,'[5]Girls Do Main Draw Prep'!$A$7:$V$23,2)))</f>
        <v>TRESTRAIL</v>
      </c>
      <c r="F7" s="44" t="str">
        <f>IF($D7="","",VLOOKUP($D7,'[5]Girls Do Main Draw Prep'!$A$7:$V$23,3))</f>
        <v>EMMA-ROSE</v>
      </c>
      <c r="G7" s="45"/>
      <c r="H7" s="44">
        <f>IF($D7="","",VLOOKUP($D7,'[5]Girls Do Main Draw Prep'!$A$7:$V$23,4))</f>
        <v>0</v>
      </c>
      <c r="I7" s="46"/>
      <c r="J7" s="47"/>
      <c r="K7" s="48"/>
      <c r="L7" s="47"/>
      <c r="M7" s="48"/>
      <c r="N7" s="47"/>
      <c r="O7" s="48"/>
      <c r="P7" s="47"/>
      <c r="Q7" s="49"/>
      <c r="R7" s="50"/>
      <c r="T7" s="52" t="str">
        <f>'[5]SetUp Officials'!P21</f>
        <v>Umpire</v>
      </c>
    </row>
    <row r="8" spans="1:20" s="51" customFormat="1" ht="9.6" customHeight="1" x14ac:dyDescent="0.2">
      <c r="A8" s="53"/>
      <c r="B8" s="54"/>
      <c r="C8" s="54"/>
      <c r="D8" s="54"/>
      <c r="E8" s="44" t="str">
        <f>UPPER(IF($D7="","",VLOOKUP($D7,'[5]Girls Do Main Draw Prep'!$A$7:$V$23,7)))</f>
        <v>DAVIS</v>
      </c>
      <c r="F8" s="44" t="str">
        <f>IF($D7="","",VLOOKUP($D7,'[5]Girls Do Main Draw Prep'!$A$7:$V$23,8))</f>
        <v>EMMA</v>
      </c>
      <c r="G8" s="45"/>
      <c r="H8" s="44">
        <f>IF($D7="","",VLOOKUP($D7,'[5]Girls Do Main Draw Prep'!$A$7:$V$23,9))</f>
        <v>0</v>
      </c>
      <c r="I8" s="55"/>
      <c r="J8" s="56" t="str">
        <f>IF(I8="a",E7,IF(I8="b",E9,""))</f>
        <v/>
      </c>
      <c r="K8" s="48"/>
      <c r="L8" s="47"/>
      <c r="M8" s="48"/>
      <c r="N8" s="47"/>
      <c r="O8" s="48"/>
      <c r="P8" s="47"/>
      <c r="Q8" s="49"/>
      <c r="R8" s="50"/>
      <c r="T8" s="57" t="str">
        <f>'[5]SetUp Officials'!P22</f>
        <v/>
      </c>
    </row>
    <row r="9" spans="1:20" s="51" customFormat="1" ht="9.6" customHeight="1" x14ac:dyDescent="0.2">
      <c r="A9" s="53"/>
      <c r="B9" s="54"/>
      <c r="C9" s="54"/>
      <c r="D9" s="54"/>
      <c r="E9" s="47"/>
      <c r="F9" s="47"/>
      <c r="G9" s="58"/>
      <c r="H9" s="47"/>
      <c r="I9" s="59"/>
      <c r="J9" s="60" t="str">
        <f>UPPER(IF(OR(I10="a",I10="as"),E7,IF(OR(I10="b",I10="bs"),E11,)))</f>
        <v>TRESTRAIL</v>
      </c>
      <c r="K9" s="61"/>
      <c r="L9" s="47"/>
      <c r="M9" s="48"/>
      <c r="N9" s="47"/>
      <c r="O9" s="48"/>
      <c r="P9" s="47"/>
      <c r="Q9" s="49"/>
      <c r="R9" s="50"/>
      <c r="T9" s="57" t="str">
        <f>'[5]SetUp Officials'!P23</f>
        <v/>
      </c>
    </row>
    <row r="10" spans="1:20" s="51" customFormat="1" ht="9.6" customHeight="1" x14ac:dyDescent="0.2">
      <c r="A10" s="53"/>
      <c r="B10" s="54"/>
      <c r="C10" s="54"/>
      <c r="D10" s="54"/>
      <c r="E10" s="47"/>
      <c r="F10" s="47"/>
      <c r="G10" s="58"/>
      <c r="H10" s="62" t="s">
        <v>11</v>
      </c>
      <c r="I10" s="63" t="s">
        <v>12</v>
      </c>
      <c r="J10" s="64" t="str">
        <f>UPPER(IF(OR(I10="a",I10="as"),E8,IF(OR(I10="b",I10="bs"),E12,)))</f>
        <v>DAVIS</v>
      </c>
      <c r="K10" s="65"/>
      <c r="L10" s="47"/>
      <c r="M10" s="48"/>
      <c r="N10" s="47"/>
      <c r="O10" s="48"/>
      <c r="P10" s="47"/>
      <c r="Q10" s="49"/>
      <c r="R10" s="50"/>
      <c r="T10" s="57" t="str">
        <f>'[5]SetUp Officials'!P24</f>
        <v/>
      </c>
    </row>
    <row r="11" spans="1:20" s="51" customFormat="1" ht="9.6" customHeight="1" x14ac:dyDescent="0.2">
      <c r="A11" s="53">
        <v>2</v>
      </c>
      <c r="B11" s="42">
        <f>IF($D11="","",VLOOKUP($D11,'[5]Girls Do Main Draw Prep'!$A$7:$V$23,20))</f>
        <v>0</v>
      </c>
      <c r="C11" s="42">
        <f>IF($D11="","",VLOOKUP($D11,'[5]Girls Do Main Draw Prep'!$A$7:$V$23,21))</f>
        <v>0</v>
      </c>
      <c r="D11" s="43">
        <v>8</v>
      </c>
      <c r="E11" s="42" t="str">
        <f>UPPER(IF($D11="","",VLOOKUP($D11,'[5]Girls Do Main Draw Prep'!$A$7:$V$23,2)))</f>
        <v>BYE</v>
      </c>
      <c r="F11" s="42">
        <f>IF($D11="","",VLOOKUP($D11,'[5]Girls Do Main Draw Prep'!$A$7:$V$23,3))</f>
        <v>0</v>
      </c>
      <c r="G11" s="66"/>
      <c r="H11" s="42">
        <f>IF($D11="","",VLOOKUP($D11,'[5]Girls Do Main Draw Prep'!$A$7:$V$23,4))</f>
        <v>0</v>
      </c>
      <c r="I11" s="67"/>
      <c r="J11" s="47"/>
      <c r="K11" s="68"/>
      <c r="L11" s="69"/>
      <c r="M11" s="61"/>
      <c r="N11" s="47"/>
      <c r="O11" s="48"/>
      <c r="P11" s="47"/>
      <c r="Q11" s="49"/>
      <c r="R11" s="50"/>
      <c r="T11" s="57" t="str">
        <f>'[5]SetUp Officials'!P25</f>
        <v/>
      </c>
    </row>
    <row r="12" spans="1:20" s="51" customFormat="1" ht="9.6" customHeight="1" x14ac:dyDescent="0.2">
      <c r="A12" s="53"/>
      <c r="B12" s="54"/>
      <c r="C12" s="54"/>
      <c r="D12" s="54"/>
      <c r="E12" s="42" t="str">
        <f>UPPER(IF($D11="","",VLOOKUP($D11,'[5]Girls Do Main Draw Prep'!$A$7:$V$23,7)))</f>
        <v>BYE</v>
      </c>
      <c r="F12" s="42">
        <f>IF($D11="","",VLOOKUP($D11,'[5]Girls Do Main Draw Prep'!$A$7:$V$23,8))</f>
        <v>0</v>
      </c>
      <c r="G12" s="66"/>
      <c r="H12" s="42">
        <f>IF($D11="","",VLOOKUP($D11,'[5]Girls Do Main Draw Prep'!$A$7:$V$23,9))</f>
        <v>0</v>
      </c>
      <c r="I12" s="55"/>
      <c r="J12" s="47"/>
      <c r="K12" s="68"/>
      <c r="L12" s="70"/>
      <c r="M12" s="71"/>
      <c r="N12" s="47"/>
      <c r="O12" s="48"/>
      <c r="P12" s="47"/>
      <c r="Q12" s="49"/>
      <c r="R12" s="50"/>
      <c r="T12" s="57" t="str">
        <f>'[5]SetUp Officials'!P26</f>
        <v/>
      </c>
    </row>
    <row r="13" spans="1:20" s="51" customFormat="1" ht="9.6" customHeight="1" x14ac:dyDescent="0.2">
      <c r="A13" s="53"/>
      <c r="B13" s="54"/>
      <c r="C13" s="54"/>
      <c r="D13" s="72"/>
      <c r="E13" s="47"/>
      <c r="F13" s="47"/>
      <c r="G13" s="58"/>
      <c r="H13" s="47"/>
      <c r="I13" s="73"/>
      <c r="J13" s="47"/>
      <c r="K13" s="59"/>
      <c r="L13" s="60" t="str">
        <f>UPPER(IF(OR(K14="a",K14="as"),J9,IF(OR(K14="b",K14="bs"),J17,)))</f>
        <v>TRESTRAIL</v>
      </c>
      <c r="M13" s="48"/>
      <c r="N13" s="47"/>
      <c r="O13" s="48"/>
      <c r="P13" s="47"/>
      <c r="Q13" s="49"/>
      <c r="R13" s="50"/>
      <c r="T13" s="57" t="str">
        <f>'[5]SetUp Officials'!P27</f>
        <v/>
      </c>
    </row>
    <row r="14" spans="1:20" s="51" customFormat="1" ht="9.6" customHeight="1" x14ac:dyDescent="0.2">
      <c r="A14" s="53"/>
      <c r="B14" s="54"/>
      <c r="C14" s="54"/>
      <c r="D14" s="72"/>
      <c r="E14" s="47"/>
      <c r="F14" s="47"/>
      <c r="G14" s="58"/>
      <c r="H14" s="47"/>
      <c r="I14" s="73"/>
      <c r="J14" s="62" t="s">
        <v>11</v>
      </c>
      <c r="K14" s="63" t="s">
        <v>12</v>
      </c>
      <c r="L14" s="64" t="str">
        <f>UPPER(IF(OR(K14="a",K14="as"),J10,IF(OR(K14="b",K14="bs"),J18,)))</f>
        <v>DAVIS</v>
      </c>
      <c r="M14" s="65"/>
      <c r="N14" s="47"/>
      <c r="O14" s="48"/>
      <c r="P14" s="47"/>
      <c r="Q14" s="49"/>
      <c r="R14" s="50"/>
      <c r="T14" s="57" t="str">
        <f>'[5]SetUp Officials'!P28</f>
        <v/>
      </c>
    </row>
    <row r="15" spans="1:20" s="51" customFormat="1" ht="9.6" customHeight="1" x14ac:dyDescent="0.2">
      <c r="A15" s="53">
        <v>3</v>
      </c>
      <c r="B15" s="42">
        <f>IF($D15="","",VLOOKUP($D15,'[5]Girls Do Main Draw Prep'!$A$7:$V$23,20))</f>
        <v>0</v>
      </c>
      <c r="C15" s="42">
        <f>IF($D15="","",VLOOKUP($D15,'[5]Girls Do Main Draw Prep'!$A$7:$V$23,21))</f>
        <v>0</v>
      </c>
      <c r="D15" s="43">
        <v>5</v>
      </c>
      <c r="E15" s="42" t="str">
        <f>UPPER(IF($D15="","",VLOOKUP($D15,'[5]Girls Do Main Draw Prep'!$A$7:$V$23,2)))</f>
        <v>LANSER</v>
      </c>
      <c r="F15" s="42" t="str">
        <f>IF($D15="","",VLOOKUP($D15,'[5]Girls Do Main Draw Prep'!$A$7:$V$23,3))</f>
        <v>LILY</v>
      </c>
      <c r="G15" s="66"/>
      <c r="H15" s="42">
        <f>IF($D15="","",VLOOKUP($D15,'[5]Girls Do Main Draw Prep'!$A$7:$V$23,4))</f>
        <v>0</v>
      </c>
      <c r="I15" s="46"/>
      <c r="J15" s="47"/>
      <c r="K15" s="68"/>
      <c r="L15" s="47" t="s">
        <v>62</v>
      </c>
      <c r="M15" s="68"/>
      <c r="N15" s="69"/>
      <c r="O15" s="48"/>
      <c r="P15" s="47"/>
      <c r="Q15" s="49"/>
      <c r="R15" s="50"/>
      <c r="T15" s="57" t="str">
        <f>'[5]SetUp Officials'!P29</f>
        <v/>
      </c>
    </row>
    <row r="16" spans="1:20" s="51" customFormat="1" ht="9.6" customHeight="1" thickBot="1" x14ac:dyDescent="0.25">
      <c r="A16" s="53"/>
      <c r="B16" s="54"/>
      <c r="C16" s="54"/>
      <c r="D16" s="54"/>
      <c r="E16" s="42" t="str">
        <f>UPPER(IF($D15="","",VLOOKUP($D15,'[5]Girls Do Main Draw Prep'!$A$7:$V$23,7)))</f>
        <v>JONES</v>
      </c>
      <c r="F16" s="42" t="str">
        <f>IF($D15="","",VLOOKUP($D15,'[5]Girls Do Main Draw Prep'!$A$7:$V$23,8))</f>
        <v>ABIGAIL</v>
      </c>
      <c r="G16" s="66"/>
      <c r="H16" s="42">
        <f>IF($D15="","",VLOOKUP($D15,'[5]Girls Do Main Draw Prep'!$A$7:$V$23,9))</f>
        <v>0</v>
      </c>
      <c r="I16" s="55"/>
      <c r="J16" s="56" t="str">
        <f>IF(I16="a",E15,IF(I16="b",E17,""))</f>
        <v/>
      </c>
      <c r="K16" s="68"/>
      <c r="L16" s="47"/>
      <c r="M16" s="68"/>
      <c r="N16" s="47"/>
      <c r="O16" s="48"/>
      <c r="P16" s="47"/>
      <c r="Q16" s="49"/>
      <c r="R16" s="50"/>
      <c r="T16" s="74" t="str">
        <f>'[5]SetUp Officials'!P30</f>
        <v>None</v>
      </c>
    </row>
    <row r="17" spans="1:18" s="51" customFormat="1" ht="9.6" customHeight="1" x14ac:dyDescent="0.2">
      <c r="A17" s="53"/>
      <c r="B17" s="54"/>
      <c r="C17" s="54"/>
      <c r="D17" s="72"/>
      <c r="E17" s="47"/>
      <c r="F17" s="47"/>
      <c r="G17" s="58"/>
      <c r="H17" s="47"/>
      <c r="I17" s="59"/>
      <c r="J17" s="60" t="str">
        <f>UPPER(IF(OR(I18="a",I18="as"),E15,IF(OR(I18="b",I18="bs"),E19,)))</f>
        <v>SABGA</v>
      </c>
      <c r="K17" s="75"/>
      <c r="L17" s="47"/>
      <c r="M17" s="68"/>
      <c r="N17" s="47"/>
      <c r="O17" s="48"/>
      <c r="P17" s="47"/>
      <c r="Q17" s="49"/>
      <c r="R17" s="50"/>
    </row>
    <row r="18" spans="1:18" s="51" customFormat="1" ht="9.6" customHeight="1" x14ac:dyDescent="0.2">
      <c r="A18" s="53"/>
      <c r="B18" s="54"/>
      <c r="C18" s="54"/>
      <c r="D18" s="72"/>
      <c r="E18" s="47"/>
      <c r="F18" s="47"/>
      <c r="G18" s="58"/>
      <c r="H18" s="62" t="s">
        <v>11</v>
      </c>
      <c r="I18" s="63" t="s">
        <v>38</v>
      </c>
      <c r="J18" s="64" t="str">
        <f>UPPER(IF(OR(I18="a",I18="as"),E16,IF(OR(I18="b",I18="bs"),E20,)))</f>
        <v>WHITTIER</v>
      </c>
      <c r="K18" s="55"/>
      <c r="L18" s="47"/>
      <c r="M18" s="68"/>
      <c r="N18" s="47"/>
      <c r="O18" s="48"/>
      <c r="P18" s="47"/>
      <c r="Q18" s="49"/>
      <c r="R18" s="50"/>
    </row>
    <row r="19" spans="1:18" s="51" customFormat="1" ht="9.6" customHeight="1" x14ac:dyDescent="0.2">
      <c r="A19" s="53">
        <v>4</v>
      </c>
      <c r="B19" s="42">
        <f>IF($D19="","",VLOOKUP($D19,'[5]Girls Do Main Draw Prep'!$A$7:$V$23,20))</f>
        <v>0</v>
      </c>
      <c r="C19" s="42">
        <f>IF($D19="","",VLOOKUP($D19,'[5]Girls Do Main Draw Prep'!$A$7:$V$23,21))</f>
        <v>0</v>
      </c>
      <c r="D19" s="43">
        <v>4</v>
      </c>
      <c r="E19" s="42" t="str">
        <f>UPPER(IF($D19="","",VLOOKUP($D19,'[5]Girls Do Main Draw Prep'!$A$7:$V$23,2)))</f>
        <v>SABGA</v>
      </c>
      <c r="F19" s="42" t="str">
        <f>IF($D19="","",VLOOKUP($D19,'[5]Girls Do Main Draw Prep'!$A$7:$V$23,3))</f>
        <v>VIVIAN</v>
      </c>
      <c r="G19" s="66"/>
      <c r="H19" s="42">
        <f>IF($D19="","",VLOOKUP($D19,'[5]Girls Do Main Draw Prep'!$A$7:$V$23,4))</f>
        <v>0</v>
      </c>
      <c r="I19" s="67"/>
      <c r="J19" s="47" t="s">
        <v>121</v>
      </c>
      <c r="K19" s="48"/>
      <c r="L19" s="69"/>
      <c r="M19" s="75"/>
      <c r="N19" s="47"/>
      <c r="O19" s="48"/>
      <c r="P19" s="47"/>
      <c r="Q19" s="49"/>
      <c r="R19" s="50"/>
    </row>
    <row r="20" spans="1:18" s="51" customFormat="1" ht="9.6" customHeight="1" x14ac:dyDescent="0.2">
      <c r="A20" s="53"/>
      <c r="B20" s="54"/>
      <c r="C20" s="54"/>
      <c r="D20" s="54"/>
      <c r="E20" s="42" t="str">
        <f>UPPER(IF($D19="","",VLOOKUP($D19,'[5]Girls Do Main Draw Prep'!$A$7:$V$23,7)))</f>
        <v>WHITTIER</v>
      </c>
      <c r="F20" s="42" t="str">
        <f>IF($D19="","",VLOOKUP($D19,'[5]Girls Do Main Draw Prep'!$A$7:$V$23,8))</f>
        <v>AURA</v>
      </c>
      <c r="G20" s="66"/>
      <c r="H20" s="42">
        <f>IF($D19="","",VLOOKUP($D19,'[5]Girls Do Main Draw Prep'!$A$7:$V$23,9))</f>
        <v>0</v>
      </c>
      <c r="I20" s="55"/>
      <c r="J20" s="47"/>
      <c r="K20" s="48"/>
      <c r="L20" s="70"/>
      <c r="M20" s="76"/>
      <c r="N20" s="47"/>
      <c r="O20" s="48"/>
      <c r="P20" s="47"/>
      <c r="Q20" s="49"/>
      <c r="R20" s="50"/>
    </row>
    <row r="21" spans="1:18" s="51" customFormat="1" ht="9.6" customHeight="1" x14ac:dyDescent="0.2">
      <c r="A21" s="53"/>
      <c r="B21" s="54"/>
      <c r="C21" s="54"/>
      <c r="D21" s="54"/>
      <c r="E21" s="47"/>
      <c r="F21" s="47"/>
      <c r="G21" s="58"/>
      <c r="H21" s="47"/>
      <c r="I21" s="73"/>
      <c r="J21" s="47"/>
      <c r="K21" s="48"/>
      <c r="L21" s="47"/>
      <c r="M21" s="59"/>
      <c r="N21" s="60" t="str">
        <f>UPPER(IF(OR(M22="a",M22="as"),L13,IF(OR(M22="b",M22="bs"),L29,)))</f>
        <v>TRESTRAIL</v>
      </c>
      <c r="O21" s="48"/>
      <c r="P21" s="47"/>
      <c r="Q21" s="49"/>
      <c r="R21" s="50"/>
    </row>
    <row r="22" spans="1:18" s="51" customFormat="1" ht="9.6" customHeight="1" x14ac:dyDescent="0.2">
      <c r="A22" s="53"/>
      <c r="B22" s="54"/>
      <c r="C22" s="54"/>
      <c r="D22" s="54"/>
      <c r="E22" s="47"/>
      <c r="F22" s="47"/>
      <c r="G22" s="58"/>
      <c r="H22" s="47"/>
      <c r="I22" s="73"/>
      <c r="J22" s="47"/>
      <c r="K22" s="48"/>
      <c r="L22" s="62" t="s">
        <v>11</v>
      </c>
      <c r="M22" s="63" t="s">
        <v>12</v>
      </c>
      <c r="N22" s="64" t="str">
        <f>UPPER(IF(OR(M22="a",M22="as"),L14,IF(OR(M22="b",M22="bs"),L30,)))</f>
        <v>DAVIS</v>
      </c>
      <c r="O22" s="65"/>
      <c r="P22" s="47"/>
      <c r="Q22" s="49"/>
      <c r="R22" s="50"/>
    </row>
    <row r="23" spans="1:18" s="51" customFormat="1" ht="9.6" customHeight="1" x14ac:dyDescent="0.2">
      <c r="A23" s="41">
        <v>5</v>
      </c>
      <c r="B23" s="42">
        <f>IF($D23="","",VLOOKUP($D23,'[5]Girls Do Main Draw Prep'!$A$7:$V$23,20))</f>
        <v>0</v>
      </c>
      <c r="C23" s="42">
        <f>IF($D23="","",VLOOKUP($D23,'[5]Girls Do Main Draw Prep'!$A$7:$V$23,21))</f>
        <v>0</v>
      </c>
      <c r="D23" s="43">
        <v>7</v>
      </c>
      <c r="E23" s="44" t="str">
        <f>UPPER(IF($D23="","",VLOOKUP($D23,'[5]Girls Do Main Draw Prep'!$A$7:$V$23,2)))</f>
        <v>KING</v>
      </c>
      <c r="F23" s="44" t="str">
        <f>IF($D23="","",VLOOKUP($D23,'[5]Girls Do Main Draw Prep'!$A$7:$V$23,3))</f>
        <v>ANYA</v>
      </c>
      <c r="G23" s="45"/>
      <c r="H23" s="44">
        <f>IF($D23="","",VLOOKUP($D23,'[5]Girls Do Main Draw Prep'!$A$7:$V$23,4))</f>
        <v>0</v>
      </c>
      <c r="I23" s="46"/>
      <c r="J23" s="47"/>
      <c r="K23" s="48"/>
      <c r="L23" s="47"/>
      <c r="M23" s="68"/>
      <c r="N23" s="47" t="s">
        <v>271</v>
      </c>
      <c r="O23" s="204"/>
      <c r="P23" s="206"/>
      <c r="Q23" s="49"/>
      <c r="R23" s="50"/>
    </row>
    <row r="24" spans="1:18" s="51" customFormat="1" ht="9.6" customHeight="1" x14ac:dyDescent="0.2">
      <c r="A24" s="53"/>
      <c r="B24" s="54"/>
      <c r="C24" s="54"/>
      <c r="D24" s="54"/>
      <c r="E24" s="44" t="str">
        <f>UPPER(IF($D23="","",VLOOKUP($D23,'[5]Girls Do Main Draw Prep'!$A$7:$V$23,7)))</f>
        <v>NWOKOLO</v>
      </c>
      <c r="F24" s="44" t="str">
        <f>IF($D23="","",VLOOKUP($D23,'[5]Girls Do Main Draw Prep'!$A$7:$V$23,8))</f>
        <v>OSENYONYE</v>
      </c>
      <c r="G24" s="45"/>
      <c r="H24" s="44">
        <f>IF($D23="","",VLOOKUP($D23,'[5]Girls Do Main Draw Prep'!$A$7:$V$23,9))</f>
        <v>0</v>
      </c>
      <c r="I24" s="55"/>
      <c r="J24" s="56" t="str">
        <f>IF(I24="a",E23,IF(I24="b",E25,""))</f>
        <v/>
      </c>
      <c r="K24" s="48"/>
      <c r="L24" s="47"/>
      <c r="M24" s="68"/>
      <c r="N24" s="47"/>
      <c r="O24" s="204"/>
      <c r="P24" s="206"/>
      <c r="Q24" s="49"/>
      <c r="R24" s="50"/>
    </row>
    <row r="25" spans="1:18" s="51" customFormat="1" ht="9.6" customHeight="1" x14ac:dyDescent="0.2">
      <c r="A25" s="53"/>
      <c r="B25" s="54"/>
      <c r="C25" s="54"/>
      <c r="D25" s="54"/>
      <c r="E25" s="47"/>
      <c r="F25" s="47"/>
      <c r="G25" s="58"/>
      <c r="H25" s="47"/>
      <c r="I25" s="59"/>
      <c r="J25" s="60" t="str">
        <f>UPPER(IF(OR(I26="a",I26="as"),E23,IF(OR(I26="b",I26="bs"),E27,)))</f>
        <v>KING</v>
      </c>
      <c r="K25" s="61"/>
      <c r="L25" s="47"/>
      <c r="M25" s="68"/>
      <c r="N25" s="47"/>
      <c r="O25" s="204"/>
      <c r="P25" s="206"/>
      <c r="Q25" s="49"/>
      <c r="R25" s="50"/>
    </row>
    <row r="26" spans="1:18" s="51" customFormat="1" ht="9.6" customHeight="1" x14ac:dyDescent="0.2">
      <c r="A26" s="53"/>
      <c r="B26" s="54"/>
      <c r="C26" s="54"/>
      <c r="D26" s="54"/>
      <c r="E26" s="47"/>
      <c r="F26" s="47"/>
      <c r="G26" s="58"/>
      <c r="H26" s="62" t="s">
        <v>11</v>
      </c>
      <c r="I26" s="63" t="s">
        <v>13</v>
      </c>
      <c r="J26" s="64" t="str">
        <f>UPPER(IF(OR(I26="a",I26="as"),E24,IF(OR(I26="b",I26="bs"),E28,)))</f>
        <v>NWOKOLO</v>
      </c>
      <c r="K26" s="65"/>
      <c r="L26" s="47"/>
      <c r="M26" s="68"/>
      <c r="N26" s="47"/>
      <c r="O26" s="204"/>
      <c r="P26" s="206"/>
      <c r="Q26" s="49"/>
      <c r="R26" s="50"/>
    </row>
    <row r="27" spans="1:18" s="51" customFormat="1" ht="9.6" customHeight="1" x14ac:dyDescent="0.2">
      <c r="A27" s="53">
        <v>6</v>
      </c>
      <c r="B27" s="42">
        <f>IF($D27="","",VLOOKUP($D27,'[5]Girls Do Main Draw Prep'!$A$7:$V$23,20))</f>
        <v>0</v>
      </c>
      <c r="C27" s="42">
        <f>IF($D27="","",VLOOKUP($D27,'[5]Girls Do Main Draw Prep'!$A$7:$V$23,21))</f>
        <v>0</v>
      </c>
      <c r="D27" s="43">
        <v>3</v>
      </c>
      <c r="E27" s="42" t="str">
        <f>UPPER(IF($D27="","",VLOOKUP($D27,'[5]Girls Do Main Draw Prep'!$A$7:$V$23,2)))</f>
        <v>SABGA</v>
      </c>
      <c r="F27" s="42" t="str">
        <f>IF($D27="","",VLOOKUP($D27,'[5]Girls Do Main Draw Prep'!$A$7:$V$23,3))</f>
        <v>KIMBERLY</v>
      </c>
      <c r="G27" s="66"/>
      <c r="H27" s="42">
        <f>IF($D27="","",VLOOKUP($D27,'[5]Girls Do Main Draw Prep'!$A$7:$V$23,4))</f>
        <v>0</v>
      </c>
      <c r="I27" s="67"/>
      <c r="J27" s="47" t="s">
        <v>103</v>
      </c>
      <c r="K27" s="68"/>
      <c r="L27" s="69"/>
      <c r="M27" s="75"/>
      <c r="N27" s="47"/>
      <c r="O27" s="204"/>
      <c r="P27" s="206"/>
      <c r="Q27" s="49"/>
      <c r="R27" s="50"/>
    </row>
    <row r="28" spans="1:18" s="51" customFormat="1" ht="9.6" customHeight="1" x14ac:dyDescent="0.2">
      <c r="A28" s="53"/>
      <c r="B28" s="54"/>
      <c r="C28" s="54"/>
      <c r="D28" s="54"/>
      <c r="E28" s="42" t="str">
        <f>UPPER(IF($D27="","",VLOOKUP($D27,'[5]Girls Do Main Draw Prep'!$A$7:$V$23,7)))</f>
        <v>SIRJU</v>
      </c>
      <c r="F28" s="42" t="str">
        <f>IF($D27="","",VLOOKUP($D27,'[5]Girls Do Main Draw Prep'!$A$7:$V$23,8))</f>
        <v>STEPHANIE</v>
      </c>
      <c r="G28" s="66"/>
      <c r="H28" s="42">
        <f>IF($D27="","",VLOOKUP($D27,'[5]Girls Do Main Draw Prep'!$A$7:$V$23,9))</f>
        <v>0</v>
      </c>
      <c r="I28" s="55"/>
      <c r="J28" s="47"/>
      <c r="K28" s="68"/>
      <c r="L28" s="70"/>
      <c r="M28" s="76"/>
      <c r="N28" s="47"/>
      <c r="O28" s="204"/>
      <c r="P28" s="206"/>
      <c r="Q28" s="49"/>
      <c r="R28" s="50"/>
    </row>
    <row r="29" spans="1:18" s="51" customFormat="1" ht="9.6" customHeight="1" x14ac:dyDescent="0.2">
      <c r="A29" s="53"/>
      <c r="B29" s="54"/>
      <c r="C29" s="54"/>
      <c r="D29" s="72"/>
      <c r="E29" s="47"/>
      <c r="F29" s="47"/>
      <c r="G29" s="58"/>
      <c r="H29" s="47"/>
      <c r="I29" s="73"/>
      <c r="J29" s="47"/>
      <c r="K29" s="59"/>
      <c r="L29" s="60" t="str">
        <f>UPPER(IF(OR(K30="a",K30="as"),J25,IF(OR(K30="b",K30="bs"),J33,)))</f>
        <v>TOM YEW</v>
      </c>
      <c r="M29" s="68"/>
      <c r="N29" s="47"/>
      <c r="O29" s="204"/>
      <c r="P29" s="206"/>
      <c r="Q29" s="49"/>
      <c r="R29" s="50"/>
    </row>
    <row r="30" spans="1:18" s="51" customFormat="1" ht="9.6" customHeight="1" x14ac:dyDescent="0.2">
      <c r="A30" s="53"/>
      <c r="B30" s="54"/>
      <c r="C30" s="54"/>
      <c r="D30" s="72"/>
      <c r="E30" s="47"/>
      <c r="F30" s="47"/>
      <c r="G30" s="58"/>
      <c r="H30" s="47"/>
      <c r="I30" s="73"/>
      <c r="J30" s="62" t="s">
        <v>11</v>
      </c>
      <c r="K30" s="63" t="s">
        <v>14</v>
      </c>
      <c r="L30" s="64" t="str">
        <f>UPPER(IF(OR(K30="a",K30="as"),J26,IF(OR(K30="b",K30="bs"),J34,)))</f>
        <v>LEE ASSANG</v>
      </c>
      <c r="M30" s="55"/>
      <c r="N30" s="47"/>
      <c r="O30" s="204"/>
      <c r="P30" s="206"/>
      <c r="Q30" s="49"/>
      <c r="R30" s="50"/>
    </row>
    <row r="31" spans="1:18" s="51" customFormat="1" ht="9.6" customHeight="1" x14ac:dyDescent="0.2">
      <c r="A31" s="53">
        <v>7</v>
      </c>
      <c r="B31" s="42">
        <f>IF($D31="","",VLOOKUP($D31,'[5]Girls Do Main Draw Prep'!$A$7:$V$23,20))</f>
        <v>0</v>
      </c>
      <c r="C31" s="42">
        <f>IF($D31="","",VLOOKUP($D31,'[5]Girls Do Main Draw Prep'!$A$7:$V$23,21))</f>
        <v>0</v>
      </c>
      <c r="D31" s="43">
        <v>6</v>
      </c>
      <c r="E31" s="42" t="str">
        <f>UPPER(IF($D31="","",VLOOKUP($D31,'[5]Girls Do Main Draw Prep'!$A$7:$V$23,2)))</f>
        <v>DANIEL-JOSEPH</v>
      </c>
      <c r="F31" s="42" t="str">
        <f>IF($D31="","",VLOOKUP($D31,'[5]Girls Do Main Draw Prep'!$A$7:$V$23,3))</f>
        <v>AERYN</v>
      </c>
      <c r="G31" s="66"/>
      <c r="H31" s="42">
        <f>IF($D31="","",VLOOKUP($D31,'[5]Girls Do Main Draw Prep'!$A$7:$V$23,4))</f>
        <v>0</v>
      </c>
      <c r="I31" s="46"/>
      <c r="J31" s="47"/>
      <c r="K31" s="68"/>
      <c r="L31" s="47" t="s">
        <v>270</v>
      </c>
      <c r="M31" s="48"/>
      <c r="N31" s="69"/>
      <c r="O31" s="204"/>
      <c r="P31" s="206"/>
      <c r="Q31" s="49"/>
      <c r="R31" s="50"/>
    </row>
    <row r="32" spans="1:18" s="51" customFormat="1" ht="9.6" customHeight="1" x14ac:dyDescent="0.2">
      <c r="A32" s="53"/>
      <c r="B32" s="54"/>
      <c r="C32" s="54"/>
      <c r="D32" s="54"/>
      <c r="E32" s="42" t="str">
        <f>UPPER(IF($D31="","",VLOOKUP($D31,'[5]Girls Do Main Draw Prep'!$A$7:$V$23,7)))</f>
        <v>STEELE</v>
      </c>
      <c r="F32" s="42" t="str">
        <f>IF($D31="","",VLOOKUP($D31,'[5]Girls Do Main Draw Prep'!$A$7:$V$23,8))</f>
        <v>CELESTE</v>
      </c>
      <c r="G32" s="66"/>
      <c r="H32" s="42">
        <f>IF($D31="","",VLOOKUP($D31,'[5]Girls Do Main Draw Prep'!$A$7:$V$23,9))</f>
        <v>0</v>
      </c>
      <c r="I32" s="55"/>
      <c r="J32" s="56" t="str">
        <f>IF(I32="a",E31,IF(I32="b",E33,""))</f>
        <v/>
      </c>
      <c r="K32" s="68"/>
      <c r="L32" s="47"/>
      <c r="M32" s="48"/>
      <c r="N32" s="47"/>
      <c r="O32" s="204"/>
      <c r="P32" s="206"/>
      <c r="Q32" s="49"/>
      <c r="R32" s="50"/>
    </row>
    <row r="33" spans="1:18" s="51" customFormat="1" ht="9.6" customHeight="1" x14ac:dyDescent="0.2">
      <c r="A33" s="53"/>
      <c r="B33" s="54"/>
      <c r="C33" s="54"/>
      <c r="D33" s="72"/>
      <c r="E33" s="47"/>
      <c r="F33" s="47"/>
      <c r="G33" s="58"/>
      <c r="H33" s="47"/>
      <c r="I33" s="59"/>
      <c r="J33" s="60" t="str">
        <f>UPPER(IF(OR(I34="a",I34="as"),E31,IF(OR(I34="b",I34="bs"),E35,)))</f>
        <v>TOM YEW</v>
      </c>
      <c r="K33" s="75"/>
      <c r="L33" s="47"/>
      <c r="M33" s="48"/>
      <c r="N33" s="47"/>
      <c r="O33" s="204"/>
      <c r="P33" s="206"/>
      <c r="Q33" s="49"/>
      <c r="R33" s="50"/>
    </row>
    <row r="34" spans="1:18" s="51" customFormat="1" ht="9.6" customHeight="1" x14ac:dyDescent="0.2">
      <c r="A34" s="53"/>
      <c r="B34" s="54"/>
      <c r="C34" s="54"/>
      <c r="D34" s="72"/>
      <c r="E34" s="47"/>
      <c r="F34" s="47"/>
      <c r="G34" s="58"/>
      <c r="H34" s="62" t="s">
        <v>11</v>
      </c>
      <c r="I34" s="63" t="s">
        <v>38</v>
      </c>
      <c r="J34" s="64" t="str">
        <f>UPPER(IF(OR(I34="a",I34="as"),E32,IF(OR(I34="b",I34="bs"),E36,)))</f>
        <v>LEE ASSANG</v>
      </c>
      <c r="K34" s="55"/>
      <c r="L34" s="47"/>
      <c r="M34" s="48"/>
      <c r="N34" s="47"/>
      <c r="O34" s="204"/>
      <c r="P34" s="206"/>
      <c r="Q34" s="49"/>
      <c r="R34" s="50"/>
    </row>
    <row r="35" spans="1:18" s="51" customFormat="1" ht="9.6" customHeight="1" x14ac:dyDescent="0.2">
      <c r="A35" s="53">
        <v>8</v>
      </c>
      <c r="B35" s="42">
        <f>IF($D35="","",VLOOKUP($D35,'[5]Girls Do Main Draw Prep'!$A$7:$V$23,20))</f>
        <v>0</v>
      </c>
      <c r="C35" s="42">
        <f>IF($D35="","",VLOOKUP($D35,'[5]Girls Do Main Draw Prep'!$A$7:$V$23,21))</f>
        <v>0</v>
      </c>
      <c r="D35" s="43">
        <v>2</v>
      </c>
      <c r="E35" s="42" t="str">
        <f>UPPER(IF($D35="","",VLOOKUP($D35,'[5]Girls Do Main Draw Prep'!$A$7:$V$23,2)))</f>
        <v>TOM YEW</v>
      </c>
      <c r="F35" s="42" t="str">
        <f>IF($D35="","",VLOOKUP($D35,'[5]Girls Do Main Draw Prep'!$A$7:$V$23,3))</f>
        <v>JADE</v>
      </c>
      <c r="G35" s="66"/>
      <c r="H35" s="42">
        <f>IF($D35="","",VLOOKUP($D35,'[5]Girls Do Main Draw Prep'!$A$7:$V$23,4))</f>
        <v>0</v>
      </c>
      <c r="I35" s="67"/>
      <c r="J35" s="47"/>
      <c r="K35" s="48"/>
      <c r="L35" s="69"/>
      <c r="M35" s="61"/>
      <c r="N35" s="47"/>
      <c r="O35" s="204"/>
      <c r="P35" s="206"/>
      <c r="Q35" s="49"/>
      <c r="R35" s="50"/>
    </row>
    <row r="36" spans="1:18" s="51" customFormat="1" ht="9.6" customHeight="1" x14ac:dyDescent="0.2">
      <c r="A36" s="53"/>
      <c r="B36" s="54"/>
      <c r="C36" s="54"/>
      <c r="D36" s="54"/>
      <c r="E36" s="42" t="str">
        <f>UPPER(IF($D35="","",VLOOKUP($D35,'[5]Girls Do Main Draw Prep'!$A$7:$V$23,7)))</f>
        <v>LEE ASSANG</v>
      </c>
      <c r="F36" s="42" t="str">
        <f>IF($D35="","",VLOOKUP($D35,'[5]Girls Do Main Draw Prep'!$A$7:$V$23,8))</f>
        <v>YIN</v>
      </c>
      <c r="G36" s="66"/>
      <c r="H36" s="42">
        <f>IF($D35="","",VLOOKUP($D35,'[5]Girls Do Main Draw Prep'!$A$7:$V$23,9))</f>
        <v>0</v>
      </c>
      <c r="I36" s="55"/>
      <c r="J36" s="47"/>
      <c r="K36" s="48"/>
      <c r="L36" s="70"/>
      <c r="M36" s="71"/>
      <c r="N36" s="47"/>
      <c r="O36" s="204"/>
      <c r="P36" s="206"/>
      <c r="Q36" s="49"/>
      <c r="R36" s="50"/>
    </row>
    <row r="37" spans="1:18" s="51" customFormat="1" ht="9.6" customHeight="1" x14ac:dyDescent="0.2">
      <c r="A37" s="53"/>
      <c r="B37" s="54"/>
      <c r="C37" s="54"/>
      <c r="D37" s="72"/>
      <c r="E37" s="47"/>
      <c r="F37" s="47"/>
      <c r="G37" s="58"/>
      <c r="H37" s="47"/>
      <c r="I37" s="73"/>
      <c r="J37" s="47"/>
      <c r="K37" s="48"/>
      <c r="L37" s="47"/>
      <c r="M37" s="48"/>
      <c r="N37" s="48"/>
      <c r="O37" s="209"/>
      <c r="P37" s="210" t="e">
        <f>UPPER(IF(OR(#REF!="a",#REF!="as"),N21,IF(OR(#REF!="b",#REF!="bs"),#REF!,)))</f>
        <v>#REF!</v>
      </c>
      <c r="Q37" s="77"/>
      <c r="R37" s="50"/>
    </row>
    <row r="38" spans="1:18" s="93" customFormat="1" ht="6" customHeight="1" x14ac:dyDescent="0.2">
      <c r="A38" s="81"/>
      <c r="B38" s="82"/>
      <c r="C38" s="82"/>
      <c r="D38" s="83"/>
      <c r="E38" s="84"/>
      <c r="F38" s="84"/>
      <c r="G38" s="89"/>
      <c r="H38" s="84"/>
      <c r="I38" s="86"/>
      <c r="J38" s="87"/>
      <c r="K38" s="88"/>
      <c r="L38" s="90"/>
      <c r="M38" s="91"/>
      <c r="N38" s="90"/>
      <c r="O38" s="91"/>
      <c r="P38" s="90"/>
      <c r="Q38" s="91"/>
      <c r="R38" s="92"/>
    </row>
    <row r="39" spans="1:18" s="105" customFormat="1" ht="10.5" customHeight="1" x14ac:dyDescent="0.2">
      <c r="A39" s="94" t="s">
        <v>15</v>
      </c>
      <c r="B39" s="95"/>
      <c r="C39" s="96"/>
      <c r="D39" s="97" t="s">
        <v>16</v>
      </c>
      <c r="E39" s="98" t="s">
        <v>17</v>
      </c>
      <c r="F39" s="98"/>
      <c r="G39" s="98"/>
      <c r="H39" s="99"/>
      <c r="I39" s="98" t="s">
        <v>16</v>
      </c>
      <c r="J39" s="98" t="s">
        <v>18</v>
      </c>
      <c r="K39" s="100"/>
      <c r="L39" s="98" t="s">
        <v>19</v>
      </c>
      <c r="M39" s="101"/>
      <c r="N39" s="102" t="s">
        <v>20</v>
      </c>
      <c r="O39" s="102"/>
      <c r="P39" s="103"/>
      <c r="Q39" s="104"/>
    </row>
    <row r="40" spans="1:18" s="105" customFormat="1" ht="9" customHeight="1" x14ac:dyDescent="0.2">
      <c r="A40" s="106" t="s">
        <v>21</v>
      </c>
      <c r="B40" s="107"/>
      <c r="C40" s="108"/>
      <c r="D40" s="109">
        <v>1</v>
      </c>
      <c r="E40" s="110" t="str">
        <f>IF(D40&gt;$Q$47,,UPPER(VLOOKUP(D40,'[5]Girls Do Main Draw Prep'!$A$7:$R$23,2)))</f>
        <v>TRESTRAIL</v>
      </c>
      <c r="F40" s="111"/>
      <c r="G40" s="111"/>
      <c r="H40" s="112"/>
      <c r="I40" s="113" t="s">
        <v>22</v>
      </c>
      <c r="J40" s="107"/>
      <c r="K40" s="114"/>
      <c r="L40" s="107"/>
      <c r="M40" s="115"/>
      <c r="N40" s="116" t="s">
        <v>23</v>
      </c>
      <c r="O40" s="117"/>
      <c r="P40" s="117"/>
      <c r="Q40" s="118"/>
    </row>
    <row r="41" spans="1:18" s="105" customFormat="1" ht="9" customHeight="1" x14ac:dyDescent="0.2">
      <c r="A41" s="106" t="s">
        <v>24</v>
      </c>
      <c r="B41" s="107"/>
      <c r="C41" s="108"/>
      <c r="D41" s="109"/>
      <c r="E41" s="110" t="str">
        <f>IF(D40&gt;$Q$47,,UPPER(VLOOKUP(D40,'[5]Girls Do Main Draw Prep'!$A$7:$R$23,7)))</f>
        <v>DAVIS</v>
      </c>
      <c r="F41" s="111"/>
      <c r="G41" s="111"/>
      <c r="H41" s="112"/>
      <c r="I41" s="113"/>
      <c r="J41" s="107"/>
      <c r="K41" s="114"/>
      <c r="L41" s="107"/>
      <c r="M41" s="115"/>
      <c r="N41" s="119"/>
      <c r="O41" s="120"/>
      <c r="P41" s="119"/>
      <c r="Q41" s="121"/>
    </row>
    <row r="42" spans="1:18" s="105" customFormat="1" ht="9" customHeight="1" x14ac:dyDescent="0.2">
      <c r="A42" s="122" t="s">
        <v>25</v>
      </c>
      <c r="B42" s="119"/>
      <c r="C42" s="123"/>
      <c r="D42" s="109">
        <v>2</v>
      </c>
      <c r="E42" s="110" t="str">
        <f>IF(D42&gt;$Q$47,,UPPER(VLOOKUP(D42,'[5]Girls Do Main Draw Prep'!$A$7:$R$23,2)))</f>
        <v>TOM YEW</v>
      </c>
      <c r="F42" s="111"/>
      <c r="G42" s="111"/>
      <c r="H42" s="112"/>
      <c r="I42" s="113" t="s">
        <v>26</v>
      </c>
      <c r="J42" s="107"/>
      <c r="K42" s="114"/>
      <c r="L42" s="107"/>
      <c r="M42" s="115"/>
      <c r="N42" s="116" t="s">
        <v>27</v>
      </c>
      <c r="O42" s="117"/>
      <c r="P42" s="117"/>
      <c r="Q42" s="118"/>
    </row>
    <row r="43" spans="1:18" s="105" customFormat="1" ht="9" customHeight="1" x14ac:dyDescent="0.2">
      <c r="A43" s="124"/>
      <c r="B43" s="125"/>
      <c r="C43" s="126"/>
      <c r="D43" s="109"/>
      <c r="E43" s="110" t="str">
        <f>IF(D42&gt;$Q$47,,UPPER(VLOOKUP(D42,'[5]Girls Do Main Draw Prep'!$A$7:$R$23,7)))</f>
        <v>LEE ASSANG</v>
      </c>
      <c r="F43" s="111"/>
      <c r="G43" s="111"/>
      <c r="H43" s="112"/>
      <c r="I43" s="113"/>
      <c r="J43" s="107"/>
      <c r="K43" s="114"/>
      <c r="L43" s="107"/>
      <c r="M43" s="115"/>
      <c r="N43" s="107"/>
      <c r="O43" s="114"/>
      <c r="P43" s="107"/>
      <c r="Q43" s="115"/>
    </row>
    <row r="44" spans="1:18" s="105" customFormat="1" ht="9" customHeight="1" x14ac:dyDescent="0.2">
      <c r="A44" s="127" t="s">
        <v>28</v>
      </c>
      <c r="B44" s="128"/>
      <c r="C44" s="129"/>
      <c r="D44" s="109">
        <v>3</v>
      </c>
      <c r="E44" s="110">
        <f>IF(D44&gt;$Q$47,,UPPER(VLOOKUP(D44,'[5]Girls Do Main Draw Prep'!$A$7:$R$23,2)))</f>
        <v>0</v>
      </c>
      <c r="F44" s="111"/>
      <c r="G44" s="111"/>
      <c r="H44" s="112"/>
      <c r="I44" s="113" t="s">
        <v>29</v>
      </c>
      <c r="J44" s="107"/>
      <c r="K44" s="114"/>
      <c r="L44" s="107"/>
      <c r="M44" s="115"/>
      <c r="N44" s="119"/>
      <c r="O44" s="120"/>
      <c r="P44" s="119"/>
      <c r="Q44" s="121"/>
    </row>
    <row r="45" spans="1:18" s="105" customFormat="1" ht="9" customHeight="1" x14ac:dyDescent="0.2">
      <c r="A45" s="106" t="s">
        <v>21</v>
      </c>
      <c r="B45" s="107"/>
      <c r="C45" s="108"/>
      <c r="D45" s="109"/>
      <c r="E45" s="110">
        <f>IF(D44&gt;$Q$47,,UPPER(VLOOKUP(D44,'[5]Girls Do Main Draw Prep'!$A$7:$R$23,7)))</f>
        <v>0</v>
      </c>
      <c r="F45" s="111"/>
      <c r="G45" s="111"/>
      <c r="H45" s="112"/>
      <c r="I45" s="113"/>
      <c r="J45" s="107"/>
      <c r="K45" s="114"/>
      <c r="L45" s="107"/>
      <c r="M45" s="115"/>
      <c r="N45" s="116" t="s">
        <v>30</v>
      </c>
      <c r="O45" s="117"/>
      <c r="P45" s="117"/>
      <c r="Q45" s="118"/>
    </row>
    <row r="46" spans="1:18" s="105" customFormat="1" ht="9" customHeight="1" x14ac:dyDescent="0.2">
      <c r="A46" s="106" t="s">
        <v>31</v>
      </c>
      <c r="B46" s="107"/>
      <c r="C46" s="130"/>
      <c r="D46" s="109">
        <v>4</v>
      </c>
      <c r="E46" s="110">
        <f>IF(D46&gt;$Q$47,,UPPER(VLOOKUP(D46,'[5]Girls Do Main Draw Prep'!$A$7:$R$23,2)))</f>
        <v>0</v>
      </c>
      <c r="F46" s="111"/>
      <c r="G46" s="111"/>
      <c r="H46" s="112"/>
      <c r="I46" s="113" t="s">
        <v>32</v>
      </c>
      <c r="J46" s="107"/>
      <c r="K46" s="114"/>
      <c r="L46" s="107"/>
      <c r="M46" s="115"/>
      <c r="N46" s="107"/>
      <c r="O46" s="114"/>
      <c r="P46" s="107"/>
      <c r="Q46" s="115"/>
    </row>
    <row r="47" spans="1:18" s="105" customFormat="1" ht="9" customHeight="1" x14ac:dyDescent="0.2">
      <c r="A47" s="122" t="s">
        <v>33</v>
      </c>
      <c r="B47" s="119"/>
      <c r="C47" s="131"/>
      <c r="D47" s="132"/>
      <c r="E47" s="133">
        <f>IF(D46&gt;$Q$47,,UPPER(VLOOKUP(D46,'[5]Girls Do Main Draw Prep'!$A$7:$R$23,7)))</f>
        <v>0</v>
      </c>
      <c r="F47" s="134"/>
      <c r="G47" s="134"/>
      <c r="H47" s="135"/>
      <c r="I47" s="136"/>
      <c r="J47" s="119"/>
      <c r="K47" s="120"/>
      <c r="L47" s="119"/>
      <c r="M47" s="121"/>
      <c r="N47" s="119" t="str">
        <f>Q4</f>
        <v>Lamech Kevin Clarke</v>
      </c>
      <c r="O47" s="120"/>
      <c r="P47" s="119"/>
      <c r="Q47" s="137">
        <f>MIN(4,'[5]Girls Do Main Draw Prep'!$V$5)</f>
        <v>2</v>
      </c>
    </row>
    <row r="48" spans="1:18" ht="15.75" customHeight="1" x14ac:dyDescent="0.2"/>
    <row r="49" ht="9" customHeight="1" x14ac:dyDescent="0.2"/>
  </sheetData>
  <mergeCells count="1">
    <mergeCell ref="G2:N2"/>
  </mergeCells>
  <conditionalFormatting sqref="B7 B11 B15 B19 B23 B27 B31 B35">
    <cfRule type="cellIs" dxfId="92" priority="13" stopIfTrue="1" operator="equal">
      <formula>"DA"</formula>
    </cfRule>
  </conditionalFormatting>
  <conditionalFormatting sqref="H10 H34 H26 H18 J30 L22 J14">
    <cfRule type="expression" dxfId="91" priority="10" stopIfTrue="1">
      <formula>AND($N$1="CU",H10="Umpire")</formula>
    </cfRule>
    <cfRule type="expression" dxfId="90" priority="11" stopIfTrue="1">
      <formula>AND($N$1="CU",H10&lt;&gt;"Umpire",I10&lt;&gt;"")</formula>
    </cfRule>
    <cfRule type="expression" dxfId="89" priority="12" stopIfTrue="1">
      <formula>AND($N$1="CU",H10&lt;&gt;"Umpire")</formula>
    </cfRule>
  </conditionalFormatting>
  <conditionalFormatting sqref="L13 L29 N21 J9 J17 J25 J33">
    <cfRule type="expression" dxfId="88" priority="8" stopIfTrue="1">
      <formula>I10="as"</formula>
    </cfRule>
    <cfRule type="expression" dxfId="87" priority="9" stopIfTrue="1">
      <formula>I10="bs"</formula>
    </cfRule>
  </conditionalFormatting>
  <conditionalFormatting sqref="L14 L30 N22 J10 J18 J26 J34">
    <cfRule type="expression" dxfId="86" priority="6" stopIfTrue="1">
      <formula>I10="as"</formula>
    </cfRule>
    <cfRule type="expression" dxfId="85" priority="7" stopIfTrue="1">
      <formula>I10="bs"</formula>
    </cfRule>
  </conditionalFormatting>
  <conditionalFormatting sqref="I10 I18 I26 I34 K30 K14 M22">
    <cfRule type="expression" dxfId="84" priority="5" stopIfTrue="1">
      <formula>$N$1="CU"</formula>
    </cfRule>
  </conditionalFormatting>
  <conditionalFormatting sqref="E7 E11 E15 E19 E23 E27 E31 E35">
    <cfRule type="cellIs" dxfId="83" priority="4" stopIfTrue="1" operator="equal">
      <formula>"Bye"</formula>
    </cfRule>
  </conditionalFormatting>
  <conditionalFormatting sqref="D7 D11 D15 D35 D23 D31">
    <cfRule type="cellIs" dxfId="82" priority="3" stopIfTrue="1" operator="lessThan">
      <formula>5</formula>
    </cfRule>
  </conditionalFormatting>
  <conditionalFormatting sqref="P37">
    <cfRule type="expression" dxfId="81" priority="1" stopIfTrue="1">
      <formula>#REF!="as"</formula>
    </cfRule>
    <cfRule type="expression" dxfId="80" priority="2" stopIfTrue="1">
      <formula>#REF!="bs"</formula>
    </cfRule>
  </conditionalFormatting>
  <dataValidations count="1">
    <dataValidation type="list" allowBlank="1" showInputMessage="1" sqref="H10 J14 L22 J30 H34 H26 H18">
      <formula1>$T$7:$T$16</formula1>
    </dataValidation>
  </dataValidations>
  <printOptions horizontalCentered="1"/>
  <pageMargins left="0.35433070866141736" right="0.35433070866141736" top="0.39370078740157483" bottom="0.39370078740157483" header="0" footer="0"/>
  <pageSetup paperSize="9" orientation="landscape"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3" r:id="rId4" name="Button 1">
              <controlPr defaultSize="0" print="0" autoFill="0" autoPict="0" macro="[0]!Jun_Show_CU">
                <anchor moveWithCells="1" sizeWithCells="1">
                  <from>
                    <xdr:col>11</xdr:col>
                    <xdr:colOff>495300</xdr:colOff>
                    <xdr:row>0</xdr:row>
                    <xdr:rowOff>9525</xdr:rowOff>
                  </from>
                  <to>
                    <xdr:col>13</xdr:col>
                    <xdr:colOff>342900</xdr:colOff>
                    <xdr:row>0</xdr:row>
                    <xdr:rowOff>171450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00B050"/>
  </sheetPr>
  <dimension ref="A1:T154"/>
  <sheetViews>
    <sheetView showGridLines="0" showZeros="0" workbookViewId="0">
      <selection activeCell="W7" sqref="W7"/>
    </sheetView>
  </sheetViews>
  <sheetFormatPr defaultRowHeight="12.75" x14ac:dyDescent="0.2"/>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8" customWidth="1"/>
    <col min="10" max="10" width="10.7109375" customWidth="1"/>
    <col min="11" max="11" width="1.7109375" style="138" customWidth="1"/>
    <col min="12" max="12" width="10.7109375" customWidth="1"/>
    <col min="13" max="13" width="1.7109375" style="9" customWidth="1"/>
    <col min="14" max="14" width="10.7109375" customWidth="1"/>
    <col min="15" max="15" width="1.7109375" style="138" customWidth="1"/>
    <col min="16" max="16" width="10.7109375" customWidth="1"/>
    <col min="17" max="17" width="1.7109375" style="9" customWidth="1"/>
    <col min="19" max="19" width="8.7109375" customWidth="1"/>
    <col min="20" max="20" width="8.85546875" hidden="1" customWidth="1"/>
    <col min="21" max="21" width="5.7109375" customWidth="1"/>
  </cols>
  <sheetData>
    <row r="1" spans="1:20" s="3" customFormat="1" ht="69.75" customHeight="1" x14ac:dyDescent="0.25">
      <c r="A1" s="1">
        <f>'[7]Week SetUp'!$A$6</f>
        <v>0</v>
      </c>
      <c r="B1" s="2"/>
      <c r="G1" s="498" t="s">
        <v>72</v>
      </c>
      <c r="H1" s="498"/>
      <c r="I1" s="498"/>
      <c r="J1" s="498"/>
      <c r="K1" s="498"/>
      <c r="L1" s="498"/>
      <c r="M1" s="498"/>
      <c r="N1" s="498"/>
      <c r="O1" s="4"/>
      <c r="Q1" s="4"/>
    </row>
    <row r="2" spans="1:20" s="10" customFormat="1" ht="0.75" customHeight="1" x14ac:dyDescent="0.2">
      <c r="A2" s="7"/>
      <c r="B2" s="7"/>
      <c r="C2" s="7"/>
      <c r="D2" s="7"/>
      <c r="E2" s="7"/>
      <c r="F2" s="8"/>
      <c r="I2" s="9"/>
      <c r="J2" s="5"/>
      <c r="K2" s="5"/>
      <c r="L2" s="5"/>
      <c r="M2" s="9"/>
      <c r="O2" s="9"/>
      <c r="Q2" s="9"/>
    </row>
    <row r="3" spans="1:20" s="17" customFormat="1" ht="10.5" customHeight="1" x14ac:dyDescent="0.2">
      <c r="A3" s="11"/>
      <c r="B3" s="11"/>
      <c r="C3" s="11"/>
      <c r="D3" s="11"/>
      <c r="E3" s="11"/>
      <c r="F3" s="11"/>
      <c r="G3" s="11"/>
      <c r="H3" s="11"/>
      <c r="I3" s="12"/>
      <c r="J3" s="13"/>
      <c r="K3" s="14"/>
      <c r="L3" s="15"/>
      <c r="M3" s="12"/>
      <c r="N3" s="11"/>
      <c r="O3" s="12"/>
      <c r="P3" s="11"/>
      <c r="Q3" s="16" t="s">
        <v>2</v>
      </c>
    </row>
    <row r="4" spans="1:20" s="29" customFormat="1" ht="11.25" customHeight="1" thickBot="1" x14ac:dyDescent="0.25">
      <c r="A4" s="18" t="str">
        <f>'[5]Week SetUp'!$A$10</f>
        <v>26th - 30th May 2016</v>
      </c>
      <c r="B4" s="18"/>
      <c r="C4" s="18"/>
      <c r="D4" s="19"/>
      <c r="E4" s="19"/>
      <c r="F4" s="20">
        <f>'[7]Week SetUp'!$C$10</f>
        <v>0</v>
      </c>
      <c r="G4" s="21"/>
      <c r="H4" s="22"/>
      <c r="I4" s="23"/>
      <c r="J4" s="24">
        <f>'[7]Week SetUp'!$D$10</f>
        <v>0</v>
      </c>
      <c r="K4" s="25"/>
      <c r="L4" s="26">
        <f>'[7]Week SetUp'!$A$12</f>
        <v>0</v>
      </c>
      <c r="M4" s="23"/>
      <c r="N4" s="500" t="s">
        <v>73</v>
      </c>
      <c r="O4" s="500"/>
      <c r="P4" s="500"/>
      <c r="Q4" s="224">
        <f>'[7]Week SetUp'!$E$10</f>
        <v>0</v>
      </c>
    </row>
    <row r="5" spans="1:20" s="17" customFormat="1" ht="9" x14ac:dyDescent="0.2">
      <c r="A5" s="30"/>
      <c r="B5" s="234" t="s">
        <v>3</v>
      </c>
      <c r="C5" s="234" t="str">
        <f>IF(OR(F2="Week 3",F2="Masters"),"CP","Rank")</f>
        <v>Rank</v>
      </c>
      <c r="D5" s="234" t="s">
        <v>4</v>
      </c>
      <c r="E5" s="235" t="s">
        <v>5</v>
      </c>
      <c r="F5" s="235" t="s">
        <v>6</v>
      </c>
      <c r="G5" s="235"/>
      <c r="H5" s="235"/>
      <c r="I5" s="235"/>
      <c r="J5" s="234" t="s">
        <v>7</v>
      </c>
      <c r="K5" s="236"/>
      <c r="L5" s="234" t="s">
        <v>74</v>
      </c>
      <c r="M5" s="236"/>
      <c r="N5" s="234" t="s">
        <v>8</v>
      </c>
      <c r="O5" s="236"/>
      <c r="P5" s="234" t="s">
        <v>75</v>
      </c>
      <c r="Q5" s="34"/>
    </row>
    <row r="6" spans="1:20" s="17" customFormat="1" ht="3.75" customHeight="1" thickBot="1" x14ac:dyDescent="0.25">
      <c r="A6" s="35"/>
      <c r="B6" s="160"/>
      <c r="C6" s="160"/>
      <c r="D6" s="160"/>
      <c r="E6" s="202"/>
      <c r="F6" s="202"/>
      <c r="G6" s="58"/>
      <c r="H6" s="202"/>
      <c r="I6" s="203"/>
      <c r="J6" s="160"/>
      <c r="K6" s="203"/>
      <c r="L6" s="160"/>
      <c r="M6" s="203"/>
      <c r="N6" s="160"/>
      <c r="O6" s="203"/>
      <c r="P6" s="160"/>
      <c r="Q6" s="40"/>
    </row>
    <row r="7" spans="1:20" s="51" customFormat="1" ht="10.5" customHeight="1" x14ac:dyDescent="0.2">
      <c r="A7" s="41">
        <v>1</v>
      </c>
      <c r="B7" s="42">
        <f>IF($D7="","",VLOOKUP($D7,'[7]Boys Do Main Draw Prep'!$A$7:$V$39,20))</f>
        <v>0</v>
      </c>
      <c r="C7" s="42">
        <f>IF($D7="","",VLOOKUP($D7,'[7]Boys Do Main Draw Prep'!$A$7:$V$39,21))</f>
        <v>0</v>
      </c>
      <c r="D7" s="43">
        <v>1</v>
      </c>
      <c r="E7" s="44" t="str">
        <f>UPPER(IF($D7="","",VLOOKUP($D7,'[7]Boys Do Main Draw Prep'!$A$7:$V$39,2)))</f>
        <v>LESLIE</v>
      </c>
      <c r="F7" s="44" t="str">
        <f>IF($D7="","",VLOOKUP($D7,'[7]Boys Do Main Draw Prep'!$A$7:$V$39,3))</f>
        <v>ALIJAH</v>
      </c>
      <c r="G7" s="45"/>
      <c r="H7" s="44">
        <f>IF($D7="","",VLOOKUP($D7,'[7]Boys Do Main Draw Prep'!$A$7:$V$39,4))</f>
        <v>0</v>
      </c>
      <c r="I7" s="46"/>
      <c r="J7" s="47"/>
      <c r="K7" s="48"/>
      <c r="L7" s="47"/>
      <c r="M7" s="48"/>
      <c r="N7" s="47"/>
      <c r="O7" s="48"/>
      <c r="P7" s="47"/>
      <c r="Q7" s="237" t="s">
        <v>76</v>
      </c>
      <c r="R7" s="50"/>
      <c r="T7" s="52" t="str">
        <f>'[7]SetUp Officials'!P21</f>
        <v>Umpire</v>
      </c>
    </row>
    <row r="8" spans="1:20" s="51" customFormat="1" ht="9.6" customHeight="1" x14ac:dyDescent="0.2">
      <c r="A8" s="53"/>
      <c r="B8" s="54"/>
      <c r="C8" s="54"/>
      <c r="D8" s="54"/>
      <c r="E8" s="44" t="str">
        <f>UPPER(IF($D7="","",VLOOKUP($D7,'[7]Boys Do Main Draw Prep'!$A$7:$V$39,7)))</f>
        <v>FRANK</v>
      </c>
      <c r="F8" s="44" t="str">
        <f>IF($D7="","",VLOOKUP($D7,'[7]Boys Do Main Draw Prep'!$A$7:$V$39,8))</f>
        <v>KAELA</v>
      </c>
      <c r="G8" s="45"/>
      <c r="H8" s="44">
        <f>IF($D7="","",VLOOKUP($D7,'[7]Boys Do Main Draw Prep'!$A$7:$V$39,9))</f>
        <v>0</v>
      </c>
      <c r="I8" s="55"/>
      <c r="J8" s="56" t="str">
        <f>IF(I8="a",E7,IF(I8="b",E9,""))</f>
        <v/>
      </c>
      <c r="K8" s="48"/>
      <c r="L8" s="47"/>
      <c r="M8" s="48"/>
      <c r="N8" s="47"/>
      <c r="O8" s="48"/>
      <c r="P8" s="47"/>
      <c r="Q8" s="49"/>
      <c r="R8" s="50"/>
      <c r="T8" s="57" t="str">
        <f>'[7]SetUp Officials'!P22</f>
        <v/>
      </c>
    </row>
    <row r="9" spans="1:20" s="51" customFormat="1" ht="9.6" customHeight="1" x14ac:dyDescent="0.2">
      <c r="A9" s="53"/>
      <c r="B9" s="54"/>
      <c r="C9" s="54"/>
      <c r="D9" s="54"/>
      <c r="E9" s="47"/>
      <c r="F9" s="47"/>
      <c r="G9" s="58"/>
      <c r="H9" s="47"/>
      <c r="I9" s="59"/>
      <c r="J9" s="60" t="str">
        <f>UPPER(IF(OR(I10="a",I10="as"),E7,IF(OR(I10="b",I10="bs"),E11,)))</f>
        <v>LESLIE</v>
      </c>
      <c r="K9" s="61"/>
      <c r="L9" s="47"/>
      <c r="M9" s="48"/>
      <c r="N9" s="47"/>
      <c r="O9" s="48"/>
      <c r="P9" s="47"/>
      <c r="Q9" s="49"/>
      <c r="R9" s="50"/>
      <c r="T9" s="57" t="str">
        <f>'[7]SetUp Officials'!P23</f>
        <v/>
      </c>
    </row>
    <row r="10" spans="1:20" s="51" customFormat="1" ht="9.6" customHeight="1" x14ac:dyDescent="0.2">
      <c r="A10" s="53"/>
      <c r="B10" s="54"/>
      <c r="C10" s="54"/>
      <c r="D10" s="54"/>
      <c r="E10" s="47"/>
      <c r="F10" s="47"/>
      <c r="G10" s="58"/>
      <c r="H10" s="62" t="s">
        <v>11</v>
      </c>
      <c r="I10" s="63" t="s">
        <v>12</v>
      </c>
      <c r="J10" s="64" t="str">
        <f>UPPER(IF(OR(I10="a",I10="as"),E8,IF(OR(I10="b",I10="bs"),E12,)))</f>
        <v>FRANK</v>
      </c>
      <c r="K10" s="65"/>
      <c r="L10" s="47"/>
      <c r="M10" s="48"/>
      <c r="N10" s="47"/>
      <c r="O10" s="48"/>
      <c r="P10" s="47"/>
      <c r="Q10" s="49"/>
      <c r="R10" s="50"/>
      <c r="T10" s="57" t="str">
        <f>'[7]SetUp Officials'!P24</f>
        <v/>
      </c>
    </row>
    <row r="11" spans="1:20" s="51" customFormat="1" ht="9.6" customHeight="1" x14ac:dyDescent="0.2">
      <c r="A11" s="53">
        <v>2</v>
      </c>
      <c r="B11" s="42">
        <f>IF($D11="","",VLOOKUP($D11,'[7]Boys Do Main Draw Prep'!$A$7:$V$39,20))</f>
        <v>0</v>
      </c>
      <c r="C11" s="42">
        <f>IF($D11="","",VLOOKUP($D11,'[7]Boys Do Main Draw Prep'!$A$7:$V$39,21))</f>
        <v>0</v>
      </c>
      <c r="D11" s="43">
        <v>20</v>
      </c>
      <c r="E11" s="42" t="str">
        <f>UPPER(IF($D11="","",VLOOKUP($D11,'[7]Boys Do Main Draw Prep'!$A$7:$V$39,2)))</f>
        <v>BYE</v>
      </c>
      <c r="F11" s="42">
        <f>IF($D11="","",VLOOKUP($D11,'[7]Boys Do Main Draw Prep'!$A$7:$V$39,3))</f>
        <v>0</v>
      </c>
      <c r="G11" s="66"/>
      <c r="H11" s="42">
        <f>IF($D11="","",VLOOKUP($D11,'[7]Boys Do Main Draw Prep'!$A$7:$V$39,4))</f>
        <v>0</v>
      </c>
      <c r="I11" s="67"/>
      <c r="J11" s="47"/>
      <c r="K11" s="68"/>
      <c r="L11" s="69"/>
      <c r="M11" s="61"/>
      <c r="N11" s="47"/>
      <c r="O11" s="48"/>
      <c r="P11" s="47"/>
      <c r="Q11" s="49"/>
      <c r="R11" s="50"/>
      <c r="T11" s="57" t="str">
        <f>'[7]SetUp Officials'!P25</f>
        <v/>
      </c>
    </row>
    <row r="12" spans="1:20" s="51" customFormat="1" ht="9.6" customHeight="1" x14ac:dyDescent="0.2">
      <c r="A12" s="53"/>
      <c r="B12" s="54"/>
      <c r="C12" s="54"/>
      <c r="D12" s="54"/>
      <c r="E12" s="42" t="str">
        <f>UPPER(IF($D11="","",VLOOKUP($D11,'[7]Boys Do Main Draw Prep'!$A$7:$V$39,7)))</f>
        <v>BYE</v>
      </c>
      <c r="F12" s="42">
        <f>IF($D11="","",VLOOKUP($D11,'[7]Boys Do Main Draw Prep'!$A$7:$V$39,8))</f>
        <v>0</v>
      </c>
      <c r="G12" s="66"/>
      <c r="H12" s="42">
        <f>IF($D11="","",VLOOKUP($D11,'[7]Boys Do Main Draw Prep'!$A$7:$V$39,9))</f>
        <v>0</v>
      </c>
      <c r="I12" s="55"/>
      <c r="J12" s="47"/>
      <c r="K12" s="68"/>
      <c r="L12" s="70"/>
      <c r="M12" s="71"/>
      <c r="N12" s="47"/>
      <c r="O12" s="48"/>
      <c r="P12" s="47"/>
      <c r="Q12" s="49"/>
      <c r="R12" s="50"/>
      <c r="T12" s="57" t="str">
        <f>'[7]SetUp Officials'!P26</f>
        <v/>
      </c>
    </row>
    <row r="13" spans="1:20" s="51" customFormat="1" ht="9.6" customHeight="1" x14ac:dyDescent="0.2">
      <c r="A13" s="53"/>
      <c r="B13" s="54"/>
      <c r="C13" s="54"/>
      <c r="D13" s="72"/>
      <c r="E13" s="47"/>
      <c r="F13" s="47"/>
      <c r="G13" s="58"/>
      <c r="H13" s="47"/>
      <c r="I13" s="73"/>
      <c r="J13" s="47"/>
      <c r="K13" s="59"/>
      <c r="L13" s="60" t="str">
        <f>UPPER(IF(OR(K14="a",K14="as"),J9,IF(OR(K14="b",K14="bs"),J17,)))</f>
        <v>LESLIE</v>
      </c>
      <c r="M13" s="48"/>
      <c r="N13" s="47"/>
      <c r="O13" s="48"/>
      <c r="P13" s="47"/>
      <c r="Q13" s="49"/>
      <c r="R13" s="50"/>
      <c r="T13" s="57" t="str">
        <f>'[7]SetUp Officials'!P27</f>
        <v/>
      </c>
    </row>
    <row r="14" spans="1:20" s="51" customFormat="1" ht="9.6" customHeight="1" x14ac:dyDescent="0.2">
      <c r="A14" s="53"/>
      <c r="B14" s="54"/>
      <c r="C14" s="54"/>
      <c r="D14" s="72"/>
      <c r="E14" s="47"/>
      <c r="F14" s="47"/>
      <c r="G14" s="58"/>
      <c r="H14" s="47"/>
      <c r="I14" s="73"/>
      <c r="J14" s="62" t="s">
        <v>11</v>
      </c>
      <c r="K14" s="63" t="s">
        <v>12</v>
      </c>
      <c r="L14" s="64" t="str">
        <f>UPPER(IF(OR(K14="a",K14="as"),J10,IF(OR(K14="b",K14="bs"),J18,)))</f>
        <v>FRANK</v>
      </c>
      <c r="M14" s="65"/>
      <c r="N14" s="47"/>
      <c r="O14" s="48"/>
      <c r="P14" s="47"/>
      <c r="Q14" s="49"/>
      <c r="R14" s="50"/>
      <c r="T14" s="57" t="str">
        <f>'[7]SetUp Officials'!P28</f>
        <v/>
      </c>
    </row>
    <row r="15" spans="1:20" s="51" customFormat="1" ht="9.6" customHeight="1" x14ac:dyDescent="0.2">
      <c r="A15" s="53">
        <v>3</v>
      </c>
      <c r="B15" s="42">
        <f>IF($D15="","",VLOOKUP($D15,'[7]Boys Do Main Draw Prep'!$A$7:$V$39,20))</f>
        <v>0</v>
      </c>
      <c r="C15" s="42">
        <f>IF($D15="","",VLOOKUP($D15,'[7]Boys Do Main Draw Prep'!$A$7:$V$39,21))</f>
        <v>0</v>
      </c>
      <c r="D15" s="43">
        <v>6</v>
      </c>
      <c r="E15" s="42" t="str">
        <f>UPPER(IF($D15="","",VLOOKUP($D15,'[7]Boys Do Main Draw Prep'!$A$7:$V$39,2)))</f>
        <v xml:space="preserve">READY </v>
      </c>
      <c r="F15" s="42" t="str">
        <f>IF($D15="","",VLOOKUP($D15,'[7]Boys Do Main Draw Prep'!$A$7:$V$39,3))</f>
        <v>NICHOLAS</v>
      </c>
      <c r="G15" s="66"/>
      <c r="H15" s="42">
        <f>IF($D15="","",VLOOKUP($D15,'[7]Boys Do Main Draw Prep'!$A$7:$V$39,4))</f>
        <v>0</v>
      </c>
      <c r="I15" s="46"/>
      <c r="J15" s="47"/>
      <c r="K15" s="68"/>
      <c r="L15" s="47" t="s">
        <v>97</v>
      </c>
      <c r="M15" s="68"/>
      <c r="N15" s="69"/>
      <c r="O15" s="48"/>
      <c r="P15" s="47"/>
      <c r="Q15" s="49"/>
      <c r="R15" s="50"/>
      <c r="T15" s="57" t="str">
        <f>'[7]SetUp Officials'!P29</f>
        <v/>
      </c>
    </row>
    <row r="16" spans="1:20" s="51" customFormat="1" ht="9.6" customHeight="1" thickBot="1" x14ac:dyDescent="0.25">
      <c r="A16" s="53"/>
      <c r="B16" s="54"/>
      <c r="C16" s="54"/>
      <c r="D16" s="54"/>
      <c r="E16" s="42" t="str">
        <f>UPPER(IF($D15="","",VLOOKUP($D15,'[7]Boys Do Main Draw Prep'!$A$7:$V$39,7)))</f>
        <v>READY</v>
      </c>
      <c r="F16" s="42" t="str">
        <f>IF($D15="","",VLOOKUP($D15,'[7]Boys Do Main Draw Prep'!$A$7:$V$39,8))</f>
        <v>CHARLOTTE</v>
      </c>
      <c r="G16" s="66"/>
      <c r="H16" s="42">
        <f>IF($D15="","",VLOOKUP($D15,'[7]Boys Do Main Draw Prep'!$A$7:$V$39,9))</f>
        <v>0</v>
      </c>
      <c r="I16" s="55"/>
      <c r="J16" s="56" t="str">
        <f>IF(I16="a",E15,IF(I16="b",E17,""))</f>
        <v/>
      </c>
      <c r="K16" s="68"/>
      <c r="L16" s="47"/>
      <c r="M16" s="68"/>
      <c r="N16" s="47"/>
      <c r="O16" s="48"/>
      <c r="P16" s="47"/>
      <c r="Q16" s="49"/>
      <c r="R16" s="50"/>
      <c r="T16" s="74" t="str">
        <f>'[7]SetUp Officials'!P30</f>
        <v>None</v>
      </c>
    </row>
    <row r="17" spans="1:18" s="51" customFormat="1" ht="9.6" customHeight="1" x14ac:dyDescent="0.2">
      <c r="A17" s="53"/>
      <c r="B17" s="54"/>
      <c r="C17" s="54"/>
      <c r="D17" s="72"/>
      <c r="E17" s="47"/>
      <c r="F17" s="47"/>
      <c r="G17" s="58"/>
      <c r="H17" s="47"/>
      <c r="I17" s="59"/>
      <c r="J17" s="60" t="str">
        <f>UPPER(IF(OR(I18="a",I18="as"),E15,IF(OR(I18="b",I18="bs"),E19,)))</f>
        <v xml:space="preserve">READY </v>
      </c>
      <c r="K17" s="75"/>
      <c r="L17" s="47"/>
      <c r="M17" s="68"/>
      <c r="N17" s="47"/>
      <c r="O17" s="48"/>
      <c r="P17" s="47"/>
      <c r="Q17" s="49"/>
      <c r="R17" s="50"/>
    </row>
    <row r="18" spans="1:18" s="51" customFormat="1" ht="9.6" customHeight="1" x14ac:dyDescent="0.2">
      <c r="A18" s="53"/>
      <c r="B18" s="54"/>
      <c r="C18" s="54"/>
      <c r="D18" s="72"/>
      <c r="E18" s="47"/>
      <c r="F18" s="47"/>
      <c r="G18" s="58"/>
      <c r="H18" s="62" t="s">
        <v>11</v>
      </c>
      <c r="I18" s="63" t="s">
        <v>13</v>
      </c>
      <c r="J18" s="64" t="str">
        <f>UPPER(IF(OR(I18="a",I18="as"),E16,IF(OR(I18="b",I18="bs"),E20,)))</f>
        <v>READY</v>
      </c>
      <c r="K18" s="55"/>
      <c r="L18" s="47"/>
      <c r="M18" s="68"/>
      <c r="N18" s="47"/>
      <c r="O18" s="48"/>
      <c r="P18" s="47"/>
      <c r="Q18" s="49"/>
      <c r="R18" s="50"/>
    </row>
    <row r="19" spans="1:18" s="51" customFormat="1" ht="9.6" customHeight="1" x14ac:dyDescent="0.2">
      <c r="A19" s="53">
        <v>4</v>
      </c>
      <c r="B19" s="42">
        <f>IF($D19="","",VLOOKUP($D19,'[7]Boys Do Main Draw Prep'!$A$7:$V$39,20))</f>
        <v>0</v>
      </c>
      <c r="C19" s="42">
        <f>IF($D19="","",VLOOKUP($D19,'[7]Boys Do Main Draw Prep'!$A$7:$V$39,21))</f>
        <v>0</v>
      </c>
      <c r="D19" s="43">
        <v>20</v>
      </c>
      <c r="E19" s="42" t="str">
        <f>UPPER(IF($D19="","",VLOOKUP($D19,'[7]Boys Do Main Draw Prep'!$A$7:$V$39,2)))</f>
        <v>BYE</v>
      </c>
      <c r="F19" s="42">
        <f>IF($D19="","",VLOOKUP($D19,'[7]Boys Do Main Draw Prep'!$A$7:$V$39,3))</f>
        <v>0</v>
      </c>
      <c r="G19" s="66"/>
      <c r="H19" s="42">
        <f>IF($D19="","",VLOOKUP($D19,'[7]Boys Do Main Draw Prep'!$A$7:$V$39,4))</f>
        <v>0</v>
      </c>
      <c r="I19" s="67"/>
      <c r="J19" s="47"/>
      <c r="K19" s="48"/>
      <c r="L19" s="69"/>
      <c r="M19" s="75"/>
      <c r="N19" s="47"/>
      <c r="O19" s="48"/>
      <c r="P19" s="47"/>
      <c r="Q19" s="49"/>
      <c r="R19" s="50"/>
    </row>
    <row r="20" spans="1:18" s="51" customFormat="1" ht="9.6" customHeight="1" x14ac:dyDescent="0.2">
      <c r="A20" s="53"/>
      <c r="B20" s="54"/>
      <c r="C20" s="54"/>
      <c r="D20" s="54"/>
      <c r="E20" s="42" t="str">
        <f>UPPER(IF($D19="","",VLOOKUP($D19,'[7]Boys Do Main Draw Prep'!$A$7:$V$39,7)))</f>
        <v>BYE</v>
      </c>
      <c r="F20" s="42">
        <f>IF($D19="","",VLOOKUP($D19,'[7]Boys Do Main Draw Prep'!$A$7:$V$39,8))</f>
        <v>0</v>
      </c>
      <c r="G20" s="66"/>
      <c r="H20" s="42">
        <f>IF($D19="","",VLOOKUP($D19,'[7]Boys Do Main Draw Prep'!$A$7:$V$39,9))</f>
        <v>0</v>
      </c>
      <c r="I20" s="55"/>
      <c r="J20" s="47"/>
      <c r="K20" s="48"/>
      <c r="L20" s="70"/>
      <c r="M20" s="76"/>
      <c r="N20" s="47"/>
      <c r="O20" s="48"/>
      <c r="P20" s="47"/>
      <c r="Q20" s="49"/>
      <c r="R20" s="50"/>
    </row>
    <row r="21" spans="1:18" s="51" customFormat="1" ht="9.6" customHeight="1" x14ac:dyDescent="0.2">
      <c r="A21" s="53"/>
      <c r="B21" s="54"/>
      <c r="C21" s="54"/>
      <c r="D21" s="54"/>
      <c r="E21" s="47"/>
      <c r="F21" s="47"/>
      <c r="G21" s="58"/>
      <c r="H21" s="47"/>
      <c r="I21" s="73"/>
      <c r="J21" s="47"/>
      <c r="K21" s="48"/>
      <c r="L21" s="47"/>
      <c r="M21" s="59"/>
      <c r="N21" s="60" t="str">
        <f>UPPER(IF(OR(M22="a",M22="as"),L13,IF(OR(M22="b",M22="bs"),L29,)))</f>
        <v>LESLIE</v>
      </c>
      <c r="O21" s="48"/>
      <c r="P21" s="47"/>
      <c r="Q21" s="49"/>
      <c r="R21" s="50"/>
    </row>
    <row r="22" spans="1:18" s="51" customFormat="1" ht="9.6" customHeight="1" x14ac:dyDescent="0.2">
      <c r="A22" s="53"/>
      <c r="B22" s="54"/>
      <c r="C22" s="54"/>
      <c r="D22" s="54"/>
      <c r="E22" s="47"/>
      <c r="F22" s="47"/>
      <c r="G22" s="58"/>
      <c r="H22" s="47"/>
      <c r="I22" s="73"/>
      <c r="J22" s="47"/>
      <c r="K22" s="48"/>
      <c r="L22" s="62" t="s">
        <v>11</v>
      </c>
      <c r="M22" s="63" t="s">
        <v>83</v>
      </c>
      <c r="N22" s="64" t="str">
        <f>UPPER(IF(OR(M22="a",M22="as"),L14,IF(OR(M22="b",M22="bs"),L30,)))</f>
        <v>FRANK</v>
      </c>
      <c r="O22" s="65"/>
      <c r="P22" s="47"/>
      <c r="Q22" s="49"/>
      <c r="R22" s="50"/>
    </row>
    <row r="23" spans="1:18" s="51" customFormat="1" ht="9.6" customHeight="1" x14ac:dyDescent="0.2">
      <c r="A23" s="53">
        <v>5</v>
      </c>
      <c r="B23" s="42">
        <f>IF($D23="","",VLOOKUP($D23,'[7]Boys Do Main Draw Prep'!$A$7:$V$39,20))</f>
        <v>0</v>
      </c>
      <c r="C23" s="42">
        <f>IF($D23="","",VLOOKUP($D23,'[7]Boys Do Main Draw Prep'!$A$7:$V$39,21))</f>
        <v>0</v>
      </c>
      <c r="D23" s="43">
        <v>12</v>
      </c>
      <c r="E23" s="42" t="str">
        <f>UPPER(IF($D23="","",VLOOKUP($D23,'[7]Boys Do Main Draw Prep'!$A$7:$V$39,2)))</f>
        <v>RAMSAROOP</v>
      </c>
      <c r="F23" s="42" t="str">
        <f>IF($D23="","",VLOOKUP($D23,'[7]Boys Do Main Draw Prep'!$A$7:$V$39,3))</f>
        <v>TRISTAN</v>
      </c>
      <c r="G23" s="66"/>
      <c r="H23" s="42">
        <f>IF($D23="","",VLOOKUP($D23,'[7]Boys Do Main Draw Prep'!$A$7:$V$39,4))</f>
        <v>0</v>
      </c>
      <c r="I23" s="46"/>
      <c r="J23" s="47"/>
      <c r="K23" s="48"/>
      <c r="L23" s="47"/>
      <c r="M23" s="68"/>
      <c r="N23" s="47" t="s">
        <v>97</v>
      </c>
      <c r="O23" s="68"/>
      <c r="P23" s="47"/>
      <c r="Q23" s="49"/>
      <c r="R23" s="50"/>
    </row>
    <row r="24" spans="1:18" s="51" customFormat="1" ht="9.6" customHeight="1" x14ac:dyDescent="0.2">
      <c r="A24" s="53"/>
      <c r="B24" s="54"/>
      <c r="C24" s="54"/>
      <c r="D24" s="54"/>
      <c r="E24" s="44" t="str">
        <f>UPPER(IF($D23="","",VLOOKUP($D23,'[7]Boys Do Main Draw Prep'!$A$7:$V$39,7)))</f>
        <v>GRAHAM</v>
      </c>
      <c r="F24" s="44" t="str">
        <f>IF($D23="","",VLOOKUP($D23,'[7]Boys Do Main Draw Prep'!$A$7:$V$39,8))</f>
        <v>PETA-GAYE</v>
      </c>
      <c r="G24" s="45"/>
      <c r="H24" s="44">
        <f>IF($D23="","",VLOOKUP($D23,'[7]Boys Do Main Draw Prep'!$A$7:$V$39,9))</f>
        <v>0</v>
      </c>
      <c r="I24" s="55"/>
      <c r="J24" s="56" t="str">
        <f>IF(I24="a",E23,IF(I24="b",E25,""))</f>
        <v/>
      </c>
      <c r="K24" s="48"/>
      <c r="L24" s="47"/>
      <c r="M24" s="68"/>
      <c r="N24" s="47"/>
      <c r="O24" s="68"/>
      <c r="P24" s="47"/>
      <c r="Q24" s="49"/>
      <c r="R24" s="50"/>
    </row>
    <row r="25" spans="1:18" s="51" customFormat="1" ht="9.6" customHeight="1" x14ac:dyDescent="0.2">
      <c r="A25" s="53"/>
      <c r="B25" s="54"/>
      <c r="C25" s="54"/>
      <c r="D25" s="54"/>
      <c r="E25" s="47"/>
      <c r="F25" s="47"/>
      <c r="G25" s="58"/>
      <c r="H25" s="47"/>
      <c r="I25" s="59"/>
      <c r="J25" s="60" t="str">
        <f>UPPER(IF(OR(I26="a",I26="as"),E23,IF(OR(I26="b",I26="bs"),E27,)))</f>
        <v>RAMSAROOP</v>
      </c>
      <c r="K25" s="61"/>
      <c r="L25" s="47"/>
      <c r="M25" s="68"/>
      <c r="N25" s="47"/>
      <c r="O25" s="68"/>
      <c r="P25" s="47"/>
      <c r="Q25" s="49"/>
      <c r="R25" s="50"/>
    </row>
    <row r="26" spans="1:18" s="51" customFormat="1" ht="9.6" customHeight="1" x14ac:dyDescent="0.2">
      <c r="A26" s="53"/>
      <c r="B26" s="54"/>
      <c r="C26" s="54"/>
      <c r="D26" s="54"/>
      <c r="E26" s="47"/>
      <c r="F26" s="47"/>
      <c r="G26" s="58"/>
      <c r="H26" s="62" t="s">
        <v>11</v>
      </c>
      <c r="I26" s="63" t="s">
        <v>13</v>
      </c>
      <c r="J26" s="64" t="str">
        <f>UPPER(IF(OR(I26="a",I26="as"),E24,IF(OR(I26="b",I26="bs"),E28,)))</f>
        <v>GRAHAM</v>
      </c>
      <c r="K26" s="65"/>
      <c r="L26" s="47"/>
      <c r="M26" s="68"/>
      <c r="N26" s="47"/>
      <c r="O26" s="68"/>
      <c r="P26" s="47"/>
      <c r="Q26" s="49"/>
      <c r="R26" s="50"/>
    </row>
    <row r="27" spans="1:18" s="51" customFormat="1" ht="9.6" customHeight="1" x14ac:dyDescent="0.2">
      <c r="A27" s="53">
        <v>6</v>
      </c>
      <c r="B27" s="42">
        <f>IF($D27="","",VLOOKUP($D27,'[7]Boys Do Main Draw Prep'!$A$7:$V$39,20))</f>
        <v>0</v>
      </c>
      <c r="C27" s="42">
        <f>IF($D27="","",VLOOKUP($D27,'[7]Boys Do Main Draw Prep'!$A$7:$V$39,21))</f>
        <v>0</v>
      </c>
      <c r="D27" s="43">
        <v>20</v>
      </c>
      <c r="E27" s="42" t="str">
        <f>UPPER(IF($D27="","",VLOOKUP($D27,'[7]Boys Do Main Draw Prep'!$A$7:$V$39,2)))</f>
        <v>BYE</v>
      </c>
      <c r="F27" s="42">
        <f>IF($D27="","",VLOOKUP($D27,'[7]Boys Do Main Draw Prep'!$A$7:$V$39,3))</f>
        <v>0</v>
      </c>
      <c r="G27" s="66"/>
      <c r="H27" s="42">
        <f>IF($D27="","",VLOOKUP($D27,'[7]Boys Do Main Draw Prep'!$A$7:$V$39,4))</f>
        <v>0</v>
      </c>
      <c r="I27" s="67"/>
      <c r="J27" s="47"/>
      <c r="K27" s="68"/>
      <c r="L27" s="69"/>
      <c r="M27" s="75"/>
      <c r="N27" s="47"/>
      <c r="O27" s="68"/>
      <c r="P27" s="47"/>
      <c r="Q27" s="49"/>
      <c r="R27" s="50"/>
    </row>
    <row r="28" spans="1:18" s="51" customFormat="1" ht="9.6" customHeight="1" x14ac:dyDescent="0.2">
      <c r="A28" s="53"/>
      <c r="B28" s="54"/>
      <c r="C28" s="54"/>
      <c r="D28" s="54"/>
      <c r="E28" s="42" t="str">
        <f>UPPER(IF($D27="","",VLOOKUP($D27,'[7]Boys Do Main Draw Prep'!$A$7:$V$39,7)))</f>
        <v>BYE</v>
      </c>
      <c r="F28" s="42">
        <f>IF($D27="","",VLOOKUP($D27,'[7]Boys Do Main Draw Prep'!$A$7:$V$39,8))</f>
        <v>0</v>
      </c>
      <c r="G28" s="66"/>
      <c r="H28" s="42">
        <f>IF($D27="","",VLOOKUP($D27,'[7]Boys Do Main Draw Prep'!$A$7:$V$39,9))</f>
        <v>0</v>
      </c>
      <c r="I28" s="55"/>
      <c r="J28" s="47"/>
      <c r="K28" s="68"/>
      <c r="L28" s="70"/>
      <c r="M28" s="76"/>
      <c r="N28" s="47"/>
      <c r="O28" s="68"/>
      <c r="P28" s="47"/>
      <c r="Q28" s="49"/>
      <c r="R28" s="50"/>
    </row>
    <row r="29" spans="1:18" s="51" customFormat="1" ht="9.6" customHeight="1" x14ac:dyDescent="0.2">
      <c r="A29" s="53"/>
      <c r="B29" s="54"/>
      <c r="C29" s="54"/>
      <c r="D29" s="72"/>
      <c r="E29" s="47"/>
      <c r="F29" s="47"/>
      <c r="G29" s="58"/>
      <c r="H29" s="47"/>
      <c r="I29" s="73"/>
      <c r="J29" s="47"/>
      <c r="K29" s="59"/>
      <c r="L29" s="60" t="str">
        <f>UPPER(IF(OR(K30="a",K30="as"),J25,IF(OR(K30="b",K30="bs"),J33,)))</f>
        <v>CORDOVA</v>
      </c>
      <c r="M29" s="68"/>
      <c r="N29" s="47"/>
      <c r="O29" s="68"/>
      <c r="P29" s="47"/>
      <c r="Q29" s="49"/>
      <c r="R29" s="50"/>
    </row>
    <row r="30" spans="1:18" s="51" customFormat="1" ht="9.6" customHeight="1" x14ac:dyDescent="0.2">
      <c r="A30" s="53"/>
      <c r="B30" s="54"/>
      <c r="C30" s="54"/>
      <c r="D30" s="72"/>
      <c r="E30" s="47"/>
      <c r="F30" s="47"/>
      <c r="G30" s="58"/>
      <c r="H30" s="47"/>
      <c r="I30" s="73"/>
      <c r="J30" s="62" t="s">
        <v>11</v>
      </c>
      <c r="K30" s="63" t="s">
        <v>38</v>
      </c>
      <c r="L30" s="64" t="str">
        <f>UPPER(IF(OR(K30="a",K30="as"),J26,IF(OR(K30="b",K30="bs"),J34,)))</f>
        <v>MACKENZIE</v>
      </c>
      <c r="M30" s="55"/>
      <c r="N30" s="47"/>
      <c r="O30" s="68"/>
      <c r="P30" s="47"/>
      <c r="Q30" s="49"/>
      <c r="R30" s="50"/>
    </row>
    <row r="31" spans="1:18" s="51" customFormat="1" ht="9.6" customHeight="1" x14ac:dyDescent="0.2">
      <c r="A31" s="53">
        <v>7</v>
      </c>
      <c r="B31" s="42">
        <f>IF($D31="","",VLOOKUP($D31,'[7]Boys Do Main Draw Prep'!$A$7:$V$39,20))</f>
        <v>0</v>
      </c>
      <c r="C31" s="42">
        <f>IF($D31="","",VLOOKUP($D31,'[7]Boys Do Main Draw Prep'!$A$7:$V$39,21))</f>
        <v>0</v>
      </c>
      <c r="D31" s="43">
        <v>13</v>
      </c>
      <c r="E31" s="42" t="str">
        <f>UPPER(IF($D31="","",VLOOKUP($D31,'[7]Boys Do Main Draw Prep'!$A$7:$V$39,2)))</f>
        <v>CORDOVA</v>
      </c>
      <c r="F31" s="42" t="str">
        <f>IF($D31="","",VLOOKUP($D31,'[7]Boys Do Main Draw Prep'!$A$7:$V$39,3))</f>
        <v>JAVIER</v>
      </c>
      <c r="G31" s="66"/>
      <c r="H31" s="42">
        <f>IF($D31="","",VLOOKUP($D31,'[7]Boys Do Main Draw Prep'!$A$7:$V$39,4))</f>
        <v>0</v>
      </c>
      <c r="I31" s="46"/>
      <c r="J31" s="47"/>
      <c r="K31" s="68"/>
      <c r="L31" s="47" t="s">
        <v>87</v>
      </c>
      <c r="M31" s="48"/>
      <c r="N31" s="69"/>
      <c r="O31" s="68"/>
      <c r="P31" s="47"/>
      <c r="Q31" s="49"/>
      <c r="R31" s="50"/>
    </row>
    <row r="32" spans="1:18" s="51" customFormat="1" ht="9.6" customHeight="1" x14ac:dyDescent="0.2">
      <c r="A32" s="53"/>
      <c r="B32" s="54"/>
      <c r="C32" s="54"/>
      <c r="D32" s="54"/>
      <c r="E32" s="42" t="str">
        <f>UPPER(IF($D31="","",VLOOKUP($D31,'[7]Boys Do Main Draw Prep'!$A$7:$V$39,7)))</f>
        <v>MACKENZIE</v>
      </c>
      <c r="F32" s="42" t="str">
        <f>IF($D31="","",VLOOKUP($D31,'[7]Boys Do Main Draw Prep'!$A$7:$V$39,8))</f>
        <v>GABRIELLE</v>
      </c>
      <c r="G32" s="66"/>
      <c r="H32" s="42">
        <f>IF($D31="","",VLOOKUP($D31,'[7]Boys Do Main Draw Prep'!$A$7:$V$39,9))</f>
        <v>0</v>
      </c>
      <c r="I32" s="55"/>
      <c r="J32" s="56" t="str">
        <f>IF(I32="a",E31,IF(I32="b",E33,""))</f>
        <v/>
      </c>
      <c r="K32" s="68"/>
      <c r="L32" s="47"/>
      <c r="M32" s="48"/>
      <c r="N32" s="47"/>
      <c r="O32" s="68"/>
      <c r="P32" s="47"/>
      <c r="Q32" s="49"/>
      <c r="R32" s="50"/>
    </row>
    <row r="33" spans="1:18" s="51" customFormat="1" ht="9.6" customHeight="1" x14ac:dyDescent="0.2">
      <c r="A33" s="53"/>
      <c r="B33" s="54"/>
      <c r="C33" s="54"/>
      <c r="D33" s="72"/>
      <c r="E33" s="47"/>
      <c r="F33" s="47"/>
      <c r="G33" s="58"/>
      <c r="H33" s="47"/>
      <c r="I33" s="59"/>
      <c r="J33" s="60" t="str">
        <f>UPPER(IF(OR(I34="a",I34="as"),E31,IF(OR(I34="b",I34="bs"),E35,)))</f>
        <v>CORDOVA</v>
      </c>
      <c r="K33" s="75"/>
      <c r="L33" s="47"/>
      <c r="M33" s="48"/>
      <c r="N33" s="47"/>
      <c r="O33" s="68"/>
      <c r="P33" s="47"/>
      <c r="Q33" s="49"/>
      <c r="R33" s="50"/>
    </row>
    <row r="34" spans="1:18" s="51" customFormat="1" ht="9.6" customHeight="1" x14ac:dyDescent="0.2">
      <c r="A34" s="53"/>
      <c r="B34" s="54"/>
      <c r="C34" s="54"/>
      <c r="D34" s="72"/>
      <c r="E34" s="47"/>
      <c r="F34" s="47"/>
      <c r="G34" s="58"/>
      <c r="H34" s="62" t="s">
        <v>11</v>
      </c>
      <c r="I34" s="63" t="s">
        <v>13</v>
      </c>
      <c r="J34" s="64" t="str">
        <f>UPPER(IF(OR(I34="a",I34="as"),E32,IF(OR(I34="b",I34="bs"),E36,)))</f>
        <v>MACKENZIE</v>
      </c>
      <c r="K34" s="55"/>
      <c r="L34" s="47"/>
      <c r="M34" s="48"/>
      <c r="N34" s="47"/>
      <c r="O34" s="68"/>
      <c r="P34" s="47"/>
      <c r="Q34" s="49"/>
      <c r="R34" s="50"/>
    </row>
    <row r="35" spans="1:18" s="51" customFormat="1" ht="9.6" customHeight="1" x14ac:dyDescent="0.2">
      <c r="A35" s="41">
        <v>8</v>
      </c>
      <c r="B35" s="42">
        <f>IF($D35="","",VLOOKUP($D35,'[7]Boys Do Main Draw Prep'!$A$7:$V$39,20))</f>
        <v>0</v>
      </c>
      <c r="C35" s="42">
        <f>IF($D35="","",VLOOKUP($D35,'[7]Boys Do Main Draw Prep'!$A$7:$V$39,21))</f>
        <v>0</v>
      </c>
      <c r="D35" s="43">
        <v>20</v>
      </c>
      <c r="E35" s="44" t="str">
        <f>UPPER(IF($D35="","",VLOOKUP($D35,'[7]Boys Do Main Draw Prep'!$A$7:$V$39,2)))</f>
        <v>BYE</v>
      </c>
      <c r="F35" s="44">
        <f>IF($D35="","",VLOOKUP($D35,'[7]Boys Do Main Draw Prep'!$A$7:$V$39,3))</f>
        <v>0</v>
      </c>
      <c r="G35" s="45"/>
      <c r="H35" s="44">
        <f>IF($D35="","",VLOOKUP($D35,'[7]Boys Do Main Draw Prep'!$A$7:$V$39,4))</f>
        <v>0</v>
      </c>
      <c r="I35" s="67"/>
      <c r="J35" s="47"/>
      <c r="K35" s="48"/>
      <c r="L35" s="69"/>
      <c r="M35" s="61"/>
      <c r="N35" s="47"/>
      <c r="O35" s="68"/>
      <c r="P35" s="47"/>
      <c r="Q35" s="49"/>
      <c r="R35" s="50"/>
    </row>
    <row r="36" spans="1:18" s="51" customFormat="1" ht="9.6" customHeight="1" x14ac:dyDescent="0.2">
      <c r="A36" s="53"/>
      <c r="B36" s="54"/>
      <c r="C36" s="54"/>
      <c r="D36" s="54"/>
      <c r="E36" s="44" t="str">
        <f>UPPER(IF($D35="","",VLOOKUP($D35,'[7]Boys Do Main Draw Prep'!$A$7:$V$39,7)))</f>
        <v>BYE</v>
      </c>
      <c r="F36" s="44">
        <f>IF($D35="","",VLOOKUP($D35,'[7]Boys Do Main Draw Prep'!$A$7:$V$39,8))</f>
        <v>0</v>
      </c>
      <c r="G36" s="45"/>
      <c r="H36" s="44">
        <f>IF($D35="","",VLOOKUP($D35,'[7]Boys Do Main Draw Prep'!$A$7:$V$39,9))</f>
        <v>0</v>
      </c>
      <c r="I36" s="55"/>
      <c r="J36" s="47"/>
      <c r="K36" s="48"/>
      <c r="L36" s="70"/>
      <c r="M36" s="71"/>
      <c r="N36" s="47"/>
      <c r="O36" s="68"/>
      <c r="P36" s="47"/>
      <c r="Q36" s="49"/>
      <c r="R36" s="50"/>
    </row>
    <row r="37" spans="1:18" s="51" customFormat="1" ht="9.6" customHeight="1" x14ac:dyDescent="0.2">
      <c r="A37" s="53"/>
      <c r="B37" s="54"/>
      <c r="C37" s="54"/>
      <c r="D37" s="72"/>
      <c r="E37" s="47"/>
      <c r="F37" s="47"/>
      <c r="G37" s="58"/>
      <c r="H37" s="47"/>
      <c r="I37" s="73"/>
      <c r="J37" s="47"/>
      <c r="K37" s="48"/>
      <c r="L37" s="47"/>
      <c r="M37" s="48"/>
      <c r="N37" s="48"/>
      <c r="O37" s="59"/>
      <c r="P37" s="60" t="str">
        <f>UPPER(IF(OR(O38="a",O38="as"),N21,IF(OR(O38="b",O38="bs"),N53,)))</f>
        <v>LESLIE</v>
      </c>
      <c r="Q37" s="77"/>
      <c r="R37" s="50"/>
    </row>
    <row r="38" spans="1:18" s="51" customFormat="1" ht="9.6" customHeight="1" x14ac:dyDescent="0.2">
      <c r="A38" s="53"/>
      <c r="B38" s="54"/>
      <c r="C38" s="54"/>
      <c r="D38" s="72"/>
      <c r="E38" s="47"/>
      <c r="F38" s="47"/>
      <c r="G38" s="58"/>
      <c r="H38" s="47"/>
      <c r="I38" s="73"/>
      <c r="J38" s="47"/>
      <c r="K38" s="48"/>
      <c r="L38" s="47"/>
      <c r="M38" s="48"/>
      <c r="N38" s="62" t="s">
        <v>11</v>
      </c>
      <c r="O38" s="63" t="s">
        <v>83</v>
      </c>
      <c r="P38" s="64" t="str">
        <f>UPPER(IF(OR(O38="a",O38="as"),N22,IF(OR(O38="b",O38="bs"),N54,)))</f>
        <v>FRANK</v>
      </c>
      <c r="Q38" s="78"/>
      <c r="R38" s="50"/>
    </row>
    <row r="39" spans="1:18" s="51" customFormat="1" ht="9.6" customHeight="1" x14ac:dyDescent="0.2">
      <c r="A39" s="41">
        <v>9</v>
      </c>
      <c r="B39" s="42">
        <f>IF($D39="","",VLOOKUP($D39,'[7]Boys Do Main Draw Prep'!$A$7:$V$39,20))</f>
        <v>0</v>
      </c>
      <c r="C39" s="42">
        <f>IF($D39="","",VLOOKUP($D39,'[7]Boys Do Main Draw Prep'!$A$7:$V$39,21))</f>
        <v>0</v>
      </c>
      <c r="D39" s="43">
        <v>4</v>
      </c>
      <c r="E39" s="44" t="str">
        <f>UPPER(IF($D39="","",VLOOKUP($D39,'[7]Boys Do Main Draw Prep'!$A$7:$V$39,2)))</f>
        <v>DEVAUX</v>
      </c>
      <c r="F39" s="44" t="str">
        <f>IF($D39="","",VLOOKUP($D39,'[7]Boys Do Main Draw Prep'!$A$7:$V$39,3))</f>
        <v>CHARLES</v>
      </c>
      <c r="G39" s="45"/>
      <c r="H39" s="44">
        <f>IF($D39="","",VLOOKUP($D39,'[7]Boys Do Main Draw Prep'!$A$7:$V$39,4))</f>
        <v>0</v>
      </c>
      <c r="I39" s="46"/>
      <c r="J39" s="47"/>
      <c r="K39" s="48"/>
      <c r="L39" s="47"/>
      <c r="M39" s="48"/>
      <c r="N39" s="47"/>
      <c r="O39" s="68"/>
      <c r="P39" s="69" t="s">
        <v>98</v>
      </c>
      <c r="Q39" s="49"/>
      <c r="R39" s="50"/>
    </row>
    <row r="40" spans="1:18" s="51" customFormat="1" ht="9.6" customHeight="1" x14ac:dyDescent="0.2">
      <c r="A40" s="53"/>
      <c r="B40" s="54"/>
      <c r="C40" s="54"/>
      <c r="D40" s="54"/>
      <c r="E40" s="44" t="str">
        <f>UPPER(IF($D39="","",VLOOKUP($D39,'[7]Boys Do Main Draw Prep'!$A$7:$V$39,7)))</f>
        <v>MERRY</v>
      </c>
      <c r="F40" s="44" t="str">
        <f>IF($D39="","",VLOOKUP($D39,'[7]Boys Do Main Draw Prep'!$A$7:$V$39,8))</f>
        <v>CHARLOTTE</v>
      </c>
      <c r="G40" s="45"/>
      <c r="H40" s="44">
        <f>IF($D39="","",VLOOKUP($D39,'[7]Boys Do Main Draw Prep'!$A$7:$V$39,9))</f>
        <v>0</v>
      </c>
      <c r="I40" s="55"/>
      <c r="J40" s="56" t="str">
        <f>IF(I40="a",E39,IF(I40="b",E41,""))</f>
        <v/>
      </c>
      <c r="K40" s="48"/>
      <c r="L40" s="47"/>
      <c r="M40" s="48"/>
      <c r="N40" s="47"/>
      <c r="O40" s="68"/>
      <c r="P40" s="70"/>
      <c r="Q40" s="79"/>
      <c r="R40" s="50"/>
    </row>
    <row r="41" spans="1:18" s="51" customFormat="1" ht="9.6" customHeight="1" x14ac:dyDescent="0.2">
      <c r="A41" s="53"/>
      <c r="B41" s="54"/>
      <c r="C41" s="54"/>
      <c r="D41" s="72"/>
      <c r="E41" s="47"/>
      <c r="F41" s="47"/>
      <c r="G41" s="58"/>
      <c r="H41" s="47"/>
      <c r="I41" s="59"/>
      <c r="J41" s="60" t="str">
        <f>UPPER(IF(OR(I42="a",I42="as"),E39,IF(OR(I42="b",I42="bs"),E43,)))</f>
        <v>DEVAUX</v>
      </c>
      <c r="K41" s="61"/>
      <c r="L41" s="47"/>
      <c r="M41" s="48"/>
      <c r="N41" s="47"/>
      <c r="O41" s="68"/>
      <c r="P41" s="47"/>
      <c r="Q41" s="49"/>
      <c r="R41" s="50"/>
    </row>
    <row r="42" spans="1:18" s="51" customFormat="1" ht="9.6" customHeight="1" x14ac:dyDescent="0.2">
      <c r="A42" s="53"/>
      <c r="B42" s="54"/>
      <c r="C42" s="54"/>
      <c r="D42" s="72"/>
      <c r="E42" s="47"/>
      <c r="F42" s="47"/>
      <c r="G42" s="58"/>
      <c r="H42" s="62" t="s">
        <v>11</v>
      </c>
      <c r="I42" s="63" t="s">
        <v>13</v>
      </c>
      <c r="J42" s="64" t="str">
        <f>UPPER(IF(OR(I42="a",I42="as"),E40,IF(OR(I42="b",I42="bs"),E44,)))</f>
        <v>MERRY</v>
      </c>
      <c r="K42" s="65"/>
      <c r="L42" s="47"/>
      <c r="M42" s="48"/>
      <c r="N42" s="47"/>
      <c r="O42" s="68"/>
      <c r="P42" s="47"/>
      <c r="Q42" s="49"/>
      <c r="R42" s="50"/>
    </row>
    <row r="43" spans="1:18" s="51" customFormat="1" ht="9.6" customHeight="1" x14ac:dyDescent="0.2">
      <c r="A43" s="53">
        <v>10</v>
      </c>
      <c r="B43" s="42">
        <f>IF($D43="","",VLOOKUP($D43,'[7]Boys Do Main Draw Prep'!$A$7:$V$39,20))</f>
        <v>0</v>
      </c>
      <c r="C43" s="42">
        <f>IF($D43="","",VLOOKUP($D43,'[7]Boys Do Main Draw Prep'!$A$7:$V$39,21))</f>
        <v>0</v>
      </c>
      <c r="D43" s="43">
        <v>20</v>
      </c>
      <c r="E43" s="42" t="str">
        <f>UPPER(IF($D43="","",VLOOKUP($D43,'[7]Boys Do Main Draw Prep'!$A$7:$V$39,2)))</f>
        <v>BYE</v>
      </c>
      <c r="F43" s="42">
        <f>IF($D43="","",VLOOKUP($D43,'[7]Boys Do Main Draw Prep'!$A$7:$V$39,3))</f>
        <v>0</v>
      </c>
      <c r="G43" s="66"/>
      <c r="H43" s="42">
        <f>IF($D43="","",VLOOKUP($D43,'[7]Boys Do Main Draw Prep'!$A$7:$V$39,4))</f>
        <v>0</v>
      </c>
      <c r="I43" s="67"/>
      <c r="J43" s="47"/>
      <c r="K43" s="68"/>
      <c r="L43" s="69"/>
      <c r="M43" s="61"/>
      <c r="N43" s="47"/>
      <c r="O43" s="68"/>
      <c r="P43" s="47"/>
      <c r="Q43" s="49"/>
      <c r="R43" s="50"/>
    </row>
    <row r="44" spans="1:18" s="51" customFormat="1" ht="9.6" customHeight="1" x14ac:dyDescent="0.2">
      <c r="A44" s="53"/>
      <c r="B44" s="54"/>
      <c r="C44" s="54"/>
      <c r="D44" s="54"/>
      <c r="E44" s="42" t="str">
        <f>UPPER(IF($D43="","",VLOOKUP($D43,'[7]Boys Do Main Draw Prep'!$A$7:$V$39,7)))</f>
        <v>BYE</v>
      </c>
      <c r="F44" s="42">
        <f>IF($D43="","",VLOOKUP($D43,'[7]Boys Do Main Draw Prep'!$A$7:$V$39,8))</f>
        <v>0</v>
      </c>
      <c r="G44" s="66"/>
      <c r="H44" s="42">
        <f>IF($D43="","",VLOOKUP($D43,'[7]Boys Do Main Draw Prep'!$A$7:$V$39,9))</f>
        <v>0</v>
      </c>
      <c r="I44" s="55"/>
      <c r="J44" s="47"/>
      <c r="K44" s="68"/>
      <c r="L44" s="70"/>
      <c r="M44" s="71"/>
      <c r="N44" s="47"/>
      <c r="O44" s="68"/>
      <c r="P44" s="47"/>
      <c r="Q44" s="49"/>
      <c r="R44" s="50"/>
    </row>
    <row r="45" spans="1:18" s="51" customFormat="1" ht="9.6" customHeight="1" x14ac:dyDescent="0.2">
      <c r="A45" s="53"/>
      <c r="B45" s="54"/>
      <c r="C45" s="54"/>
      <c r="D45" s="72"/>
      <c r="E45" s="47"/>
      <c r="F45" s="47"/>
      <c r="G45" s="58"/>
      <c r="H45" s="47"/>
      <c r="I45" s="73"/>
      <c r="J45" s="47"/>
      <c r="K45" s="59"/>
      <c r="L45" s="60" t="str">
        <f>UPPER(IF(OR(K46="a",K46="as"),J41,IF(OR(K46="b",K46="bs"),J49,)))</f>
        <v>DEVAUX</v>
      </c>
      <c r="M45" s="48"/>
      <c r="N45" s="47"/>
      <c r="O45" s="68"/>
      <c r="P45" s="47"/>
      <c r="Q45" s="49"/>
      <c r="R45" s="50"/>
    </row>
    <row r="46" spans="1:18" s="51" customFormat="1" ht="9.6" customHeight="1" x14ac:dyDescent="0.2">
      <c r="A46" s="53"/>
      <c r="B46" s="54"/>
      <c r="C46" s="54"/>
      <c r="D46" s="72"/>
      <c r="E46" s="47"/>
      <c r="F46" s="47"/>
      <c r="G46" s="58"/>
      <c r="H46" s="47"/>
      <c r="I46" s="73"/>
      <c r="J46" s="62" t="s">
        <v>11</v>
      </c>
      <c r="K46" s="63" t="s">
        <v>13</v>
      </c>
      <c r="L46" s="64" t="str">
        <f>UPPER(IF(OR(K46="a",K46="as"),J42,IF(OR(K46="b",K46="bs"),J50,)))</f>
        <v>MERRY</v>
      </c>
      <c r="M46" s="65"/>
      <c r="N46" s="47"/>
      <c r="O46" s="68"/>
      <c r="P46" s="47"/>
      <c r="Q46" s="49"/>
      <c r="R46" s="50"/>
    </row>
    <row r="47" spans="1:18" s="51" customFormat="1" ht="9.6" customHeight="1" x14ac:dyDescent="0.2">
      <c r="A47" s="53">
        <v>11</v>
      </c>
      <c r="B47" s="42">
        <f>IF($D47="","",VLOOKUP($D47,'[7]Boys Do Main Draw Prep'!$A$7:$V$39,20))</f>
        <v>0</v>
      </c>
      <c r="C47" s="42">
        <f>IF($D47="","",VLOOKUP($D47,'[7]Boys Do Main Draw Prep'!$A$7:$V$39,21))</f>
        <v>0</v>
      </c>
      <c r="D47" s="43">
        <v>16</v>
      </c>
      <c r="E47" s="42" t="str">
        <f>UPPER(IF($D47="","",VLOOKUP($D47,'[7]Boys Do Main Draw Prep'!$A$7:$V$39,2)))</f>
        <v>DURAND</v>
      </c>
      <c r="F47" s="42" t="str">
        <f>IF($D47="","",VLOOKUP($D47,'[7]Boys Do Main Draw Prep'!$A$7:$V$39,3))</f>
        <v>ALEX-JADEN</v>
      </c>
      <c r="G47" s="66"/>
      <c r="H47" s="42">
        <f>IF($D47="","",VLOOKUP($D47,'[7]Boys Do Main Draw Prep'!$A$7:$V$39,4))</f>
        <v>0</v>
      </c>
      <c r="I47" s="46"/>
      <c r="J47" s="47"/>
      <c r="K47" s="68"/>
      <c r="L47" s="47" t="s">
        <v>107</v>
      </c>
      <c r="M47" s="68"/>
      <c r="N47" s="69"/>
      <c r="O47" s="68"/>
      <c r="P47" s="47"/>
      <c r="Q47" s="49"/>
      <c r="R47" s="50"/>
    </row>
    <row r="48" spans="1:18" s="51" customFormat="1" ht="9.6" customHeight="1" x14ac:dyDescent="0.2">
      <c r="A48" s="53"/>
      <c r="B48" s="54"/>
      <c r="C48" s="54"/>
      <c r="D48" s="54"/>
      <c r="E48" s="42" t="str">
        <f>UPPER(IF($D47="","",VLOOKUP($D47,'[7]Boys Do Main Draw Prep'!$A$7:$V$39,7)))</f>
        <v>FABRES</v>
      </c>
      <c r="F48" s="42" t="str">
        <f>IF($D47="","",VLOOKUP($D47,'[7]Boys Do Main Draw Prep'!$A$7:$V$39,8))</f>
        <v>HALEIGH</v>
      </c>
      <c r="G48" s="66"/>
      <c r="H48" s="42">
        <f>IF($D47="","",VLOOKUP($D47,'[7]Boys Do Main Draw Prep'!$A$7:$V$39,9))</f>
        <v>0</v>
      </c>
      <c r="I48" s="55"/>
      <c r="J48" s="56" t="str">
        <f>IF(I48="a",E47,IF(I48="b",E49,""))</f>
        <v/>
      </c>
      <c r="K48" s="68"/>
      <c r="L48" s="47"/>
      <c r="M48" s="68"/>
      <c r="N48" s="47"/>
      <c r="O48" s="68"/>
      <c r="P48" s="47"/>
      <c r="Q48" s="49"/>
      <c r="R48" s="50"/>
    </row>
    <row r="49" spans="1:18" s="51" customFormat="1" ht="9.6" customHeight="1" x14ac:dyDescent="0.2">
      <c r="A49" s="53"/>
      <c r="B49" s="54"/>
      <c r="C49" s="54"/>
      <c r="D49" s="54"/>
      <c r="E49" s="47"/>
      <c r="F49" s="47"/>
      <c r="G49" s="58"/>
      <c r="H49" s="47"/>
      <c r="I49" s="59"/>
      <c r="J49" s="60" t="str">
        <f>UPPER(IF(OR(I50="a",I50="as"),E47,IF(OR(I50="b",I50="bs"),E51,)))</f>
        <v>DURAND</v>
      </c>
      <c r="K49" s="75"/>
      <c r="L49" s="47"/>
      <c r="M49" s="68"/>
      <c r="N49" s="47"/>
      <c r="O49" s="68"/>
      <c r="P49" s="47"/>
      <c r="Q49" s="49"/>
      <c r="R49" s="50"/>
    </row>
    <row r="50" spans="1:18" s="51" customFormat="1" ht="9.6" customHeight="1" x14ac:dyDescent="0.2">
      <c r="A50" s="53"/>
      <c r="B50" s="54"/>
      <c r="C50" s="54"/>
      <c r="D50" s="54"/>
      <c r="E50" s="47"/>
      <c r="F50" s="47"/>
      <c r="G50" s="58"/>
      <c r="H50" s="62" t="s">
        <v>11</v>
      </c>
      <c r="I50" s="63" t="s">
        <v>13</v>
      </c>
      <c r="J50" s="64" t="str">
        <f>UPPER(IF(OR(I50="a",I50="as"),E48,IF(OR(I50="b",I50="bs"),E52,)))</f>
        <v>FABRES</v>
      </c>
      <c r="K50" s="55"/>
      <c r="L50" s="47"/>
      <c r="M50" s="68"/>
      <c r="N50" s="47"/>
      <c r="O50" s="68"/>
      <c r="P50" s="47"/>
      <c r="Q50" s="49"/>
      <c r="R50" s="50"/>
    </row>
    <row r="51" spans="1:18" s="51" customFormat="1" ht="9.6" customHeight="1" x14ac:dyDescent="0.2">
      <c r="A51" s="53">
        <v>12</v>
      </c>
      <c r="B51" s="42">
        <f>IF($D51="","",VLOOKUP($D51,'[7]Boys Do Main Draw Prep'!$A$7:$V$39,20))</f>
        <v>0</v>
      </c>
      <c r="C51" s="42">
        <f>IF($D51="","",VLOOKUP($D51,'[7]Boys Do Main Draw Prep'!$A$7:$V$39,21))</f>
        <v>0</v>
      </c>
      <c r="D51" s="43">
        <v>20</v>
      </c>
      <c r="E51" s="42" t="str">
        <f>UPPER(IF($D51="","",VLOOKUP($D51,'[7]Boys Do Main Draw Prep'!$A$7:$V$39,2)))</f>
        <v>BYE</v>
      </c>
      <c r="F51" s="42">
        <f>IF($D51="","",VLOOKUP($D51,'[7]Boys Do Main Draw Prep'!$A$7:$V$39,3))</f>
        <v>0</v>
      </c>
      <c r="G51" s="66"/>
      <c r="H51" s="42">
        <f>IF($D51="","",VLOOKUP($D51,'[7]Boys Do Main Draw Prep'!$A$7:$V$39,4))</f>
        <v>0</v>
      </c>
      <c r="I51" s="67"/>
      <c r="J51" s="47"/>
      <c r="K51" s="48"/>
      <c r="L51" s="69"/>
      <c r="M51" s="75"/>
      <c r="N51" s="47"/>
      <c r="O51" s="68"/>
      <c r="P51" s="47"/>
      <c r="Q51" s="49"/>
      <c r="R51" s="50"/>
    </row>
    <row r="52" spans="1:18" s="51" customFormat="1" ht="9.6" customHeight="1" x14ac:dyDescent="0.2">
      <c r="A52" s="53"/>
      <c r="B52" s="54"/>
      <c r="C52" s="54"/>
      <c r="D52" s="54"/>
      <c r="E52" s="44" t="str">
        <f>UPPER(IF($D51="","",VLOOKUP($D51,'[7]Boys Do Main Draw Prep'!$A$7:$V$39,7)))</f>
        <v>BYE</v>
      </c>
      <c r="F52" s="44">
        <f>IF($D51="","",VLOOKUP($D51,'[7]Boys Do Main Draw Prep'!$A$7:$V$39,8))</f>
        <v>0</v>
      </c>
      <c r="G52" s="45"/>
      <c r="H52" s="44">
        <f>IF($D51="","",VLOOKUP($D51,'[7]Boys Do Main Draw Prep'!$A$7:$V$39,9))</f>
        <v>0</v>
      </c>
      <c r="I52" s="55"/>
      <c r="J52" s="47"/>
      <c r="K52" s="48"/>
      <c r="L52" s="70"/>
      <c r="M52" s="76"/>
      <c r="N52" s="47"/>
      <c r="O52" s="68"/>
      <c r="P52" s="47"/>
      <c r="Q52" s="49"/>
      <c r="R52" s="50"/>
    </row>
    <row r="53" spans="1:18" s="51" customFormat="1" ht="9.6" customHeight="1" x14ac:dyDescent="0.2">
      <c r="A53" s="53"/>
      <c r="B53" s="54"/>
      <c r="C53" s="54"/>
      <c r="D53" s="54"/>
      <c r="E53" s="47"/>
      <c r="F53" s="47"/>
      <c r="G53" s="58"/>
      <c r="H53" s="47"/>
      <c r="I53" s="73"/>
      <c r="J53" s="47"/>
      <c r="K53" s="48"/>
      <c r="L53" s="47"/>
      <c r="M53" s="59"/>
      <c r="N53" s="60" t="str">
        <f>UPPER(IF(OR(M54="a",M54="as"),L45,IF(OR(M54="b",M54="bs"),L61,)))</f>
        <v>DEVAUX</v>
      </c>
      <c r="O53" s="68"/>
      <c r="P53" s="47"/>
      <c r="Q53" s="49"/>
      <c r="R53" s="50"/>
    </row>
    <row r="54" spans="1:18" s="51" customFormat="1" ht="9.6" customHeight="1" x14ac:dyDescent="0.2">
      <c r="A54" s="53"/>
      <c r="B54" s="54"/>
      <c r="C54" s="54"/>
      <c r="D54" s="54"/>
      <c r="E54" s="47"/>
      <c r="F54" s="47"/>
      <c r="G54" s="58"/>
      <c r="H54" s="47"/>
      <c r="I54" s="73"/>
      <c r="J54" s="47"/>
      <c r="K54" s="48"/>
      <c r="L54" s="62" t="s">
        <v>11</v>
      </c>
      <c r="M54" s="63" t="s">
        <v>82</v>
      </c>
      <c r="N54" s="64" t="str">
        <f>UPPER(IF(OR(M54="a",M54="as"),L46,IF(OR(M54="b",M54="bs"),L62,)))</f>
        <v>MERRY</v>
      </c>
      <c r="O54" s="55"/>
      <c r="P54" s="47"/>
      <c r="Q54" s="49"/>
      <c r="R54" s="50"/>
    </row>
    <row r="55" spans="1:18" s="51" customFormat="1" ht="9.6" customHeight="1" x14ac:dyDescent="0.2">
      <c r="A55" s="53">
        <v>13</v>
      </c>
      <c r="B55" s="42">
        <f>IF($D55="","",VLOOKUP($D55,'[7]Boys Do Main Draw Prep'!$A$7:$V$39,20))</f>
        <v>0</v>
      </c>
      <c r="C55" s="42">
        <f>IF($D55="","",VLOOKUP($D55,'[7]Boys Do Main Draw Prep'!$A$7:$V$39,21))</f>
        <v>0</v>
      </c>
      <c r="D55" s="43">
        <v>9</v>
      </c>
      <c r="E55" s="42" t="str">
        <f>UPPER(IF($D55="","",VLOOKUP($D55,'[7]Boys Do Main Draw Prep'!$A$7:$V$39,2)))</f>
        <v>ALEXIS</v>
      </c>
      <c r="F55" s="42" t="str">
        <f>IF($D55="","",VLOOKUP($D55,'[7]Boys Do Main Draw Prep'!$A$7:$V$39,3))</f>
        <v>JAMAL</v>
      </c>
      <c r="G55" s="66"/>
      <c r="H55" s="42">
        <f>IF($D55="","",VLOOKUP($D55,'[7]Boys Do Main Draw Prep'!$A$7:$V$39,4))</f>
        <v>0</v>
      </c>
      <c r="I55" s="46"/>
      <c r="J55" s="47"/>
      <c r="K55" s="48"/>
      <c r="L55" s="47"/>
      <c r="M55" s="68"/>
      <c r="N55" s="47" t="s">
        <v>280</v>
      </c>
      <c r="O55" s="48"/>
      <c r="P55" s="47"/>
      <c r="Q55" s="49"/>
      <c r="R55" s="50"/>
    </row>
    <row r="56" spans="1:18" s="51" customFormat="1" ht="9.6" customHeight="1" x14ac:dyDescent="0.2">
      <c r="A56" s="53"/>
      <c r="B56" s="54"/>
      <c r="C56" s="54"/>
      <c r="D56" s="54"/>
      <c r="E56" s="42" t="str">
        <f>UPPER(IF($D55="","",VLOOKUP($D55,'[7]Boys Do Main Draw Prep'!$A$7:$V$39,7)))</f>
        <v>CUDJOE</v>
      </c>
      <c r="F56" s="42" t="str">
        <f>IF($D55="","",VLOOKUP($D55,'[7]Boys Do Main Draw Prep'!$A$7:$V$39,8))</f>
        <v>KRYSHELLE</v>
      </c>
      <c r="G56" s="66"/>
      <c r="H56" s="42">
        <f>IF($D55="","",VLOOKUP($D55,'[7]Boys Do Main Draw Prep'!$A$7:$V$39,9))</f>
        <v>0</v>
      </c>
      <c r="I56" s="55"/>
      <c r="J56" s="56" t="str">
        <f>IF(I56="a",E55,IF(I56="b",E57,""))</f>
        <v/>
      </c>
      <c r="K56" s="48"/>
      <c r="L56" s="47"/>
      <c r="M56" s="68"/>
      <c r="N56" s="47"/>
      <c r="O56" s="48"/>
      <c r="P56" s="47"/>
      <c r="Q56" s="49"/>
      <c r="R56" s="50"/>
    </row>
    <row r="57" spans="1:18" s="51" customFormat="1" ht="9.6" customHeight="1" x14ac:dyDescent="0.2">
      <c r="A57" s="53"/>
      <c r="B57" s="54"/>
      <c r="C57" s="54"/>
      <c r="D57" s="72"/>
      <c r="E57" s="47"/>
      <c r="F57" s="47"/>
      <c r="G57" s="58"/>
      <c r="H57" s="47"/>
      <c r="I57" s="59"/>
      <c r="J57" s="60" t="str">
        <f>UPPER(IF(OR(I58="a",I58="as"),E55,IF(OR(I58="b",I58="bs"),E59,)))</f>
        <v>ALEXIS</v>
      </c>
      <c r="K57" s="61"/>
      <c r="L57" s="47"/>
      <c r="M57" s="68"/>
      <c r="N57" s="47"/>
      <c r="O57" s="48"/>
      <c r="P57" s="47"/>
      <c r="Q57" s="49"/>
      <c r="R57" s="50"/>
    </row>
    <row r="58" spans="1:18" s="51" customFormat="1" ht="9.6" customHeight="1" x14ac:dyDescent="0.2">
      <c r="A58" s="53"/>
      <c r="B58" s="54"/>
      <c r="C58" s="54"/>
      <c r="D58" s="72"/>
      <c r="E58" s="47"/>
      <c r="F58" s="47"/>
      <c r="G58" s="58"/>
      <c r="H58" s="62" t="s">
        <v>11</v>
      </c>
      <c r="I58" s="63" t="s">
        <v>13</v>
      </c>
      <c r="J58" s="64" t="str">
        <f>UPPER(IF(OR(I58="a",I58="as"),E56,IF(OR(I58="b",I58="bs"),E60,)))</f>
        <v>CUDJOE</v>
      </c>
      <c r="K58" s="65"/>
      <c r="L58" s="47"/>
      <c r="M58" s="68"/>
      <c r="N58" s="47"/>
      <c r="O58" s="48"/>
      <c r="P58" s="47"/>
      <c r="Q58" s="49"/>
      <c r="R58" s="50"/>
    </row>
    <row r="59" spans="1:18" s="51" customFormat="1" ht="9.6" customHeight="1" x14ac:dyDescent="0.2">
      <c r="A59" s="53">
        <v>14</v>
      </c>
      <c r="B59" s="42">
        <f>IF($D59="","",VLOOKUP($D59,'[7]Boys Do Main Draw Prep'!$A$7:$V$39,20))</f>
        <v>0</v>
      </c>
      <c r="C59" s="42">
        <f>IF($D59="","",VLOOKUP($D59,'[7]Boys Do Main Draw Prep'!$A$7:$V$39,21))</f>
        <v>0</v>
      </c>
      <c r="D59" s="43">
        <v>20</v>
      </c>
      <c r="E59" s="42" t="str">
        <f>UPPER(IF($D59="","",VLOOKUP($D59,'[7]Boys Do Main Draw Prep'!$A$7:$V$39,2)))</f>
        <v>BYE</v>
      </c>
      <c r="F59" s="42">
        <f>IF($D59="","",VLOOKUP($D59,'[7]Boys Do Main Draw Prep'!$A$7:$V$39,3))</f>
        <v>0</v>
      </c>
      <c r="G59" s="66"/>
      <c r="H59" s="42">
        <f>IF($D59="","",VLOOKUP($D59,'[7]Boys Do Main Draw Prep'!$A$7:$V$39,4))</f>
        <v>0</v>
      </c>
      <c r="I59" s="67"/>
      <c r="J59" s="47"/>
      <c r="K59" s="68"/>
      <c r="L59" s="69"/>
      <c r="M59" s="75"/>
      <c r="N59" s="47"/>
      <c r="O59" s="48"/>
      <c r="P59" s="47"/>
      <c r="Q59" s="49"/>
      <c r="R59" s="50"/>
    </row>
    <row r="60" spans="1:18" s="51" customFormat="1" ht="9.6" customHeight="1" x14ac:dyDescent="0.2">
      <c r="A60" s="53"/>
      <c r="B60" s="54"/>
      <c r="C60" s="54"/>
      <c r="D60" s="54"/>
      <c r="E60" s="42" t="str">
        <f>UPPER(IF($D59="","",VLOOKUP($D59,'[7]Boys Do Main Draw Prep'!$A$7:$V$39,7)))</f>
        <v>BYE</v>
      </c>
      <c r="F60" s="42">
        <f>IF($D59="","",VLOOKUP($D59,'[7]Boys Do Main Draw Prep'!$A$7:$V$39,8))</f>
        <v>0</v>
      </c>
      <c r="G60" s="66"/>
      <c r="H60" s="42">
        <f>IF($D59="","",VLOOKUP($D59,'[7]Boys Do Main Draw Prep'!$A$7:$V$39,9))</f>
        <v>0</v>
      </c>
      <c r="I60" s="55"/>
      <c r="J60" s="47"/>
      <c r="K60" s="68"/>
      <c r="L60" s="70"/>
      <c r="M60" s="76"/>
      <c r="N60" s="47"/>
      <c r="O60" s="48"/>
      <c r="P60" s="47"/>
      <c r="Q60" s="49"/>
      <c r="R60" s="50"/>
    </row>
    <row r="61" spans="1:18" s="51" customFormat="1" ht="9.6" customHeight="1" x14ac:dyDescent="0.2">
      <c r="A61" s="53"/>
      <c r="B61" s="54"/>
      <c r="C61" s="54"/>
      <c r="D61" s="72"/>
      <c r="E61" s="47"/>
      <c r="F61" s="47"/>
      <c r="G61" s="58"/>
      <c r="H61" s="47"/>
      <c r="I61" s="73"/>
      <c r="J61" s="47"/>
      <c r="K61" s="59"/>
      <c r="L61" s="60" t="str">
        <f>UPPER(IF(OR(K62="a",K62="as"),J57,IF(OR(K62="b",K62="bs"),J65,)))</f>
        <v>HINKSON</v>
      </c>
      <c r="M61" s="68"/>
      <c r="N61" s="47"/>
      <c r="O61" s="48"/>
      <c r="P61" s="47"/>
      <c r="Q61" s="49"/>
      <c r="R61" s="50"/>
    </row>
    <row r="62" spans="1:18" s="51" customFormat="1" ht="9.6" customHeight="1" x14ac:dyDescent="0.2">
      <c r="A62" s="53"/>
      <c r="B62" s="54"/>
      <c r="C62" s="54"/>
      <c r="D62" s="72"/>
      <c r="E62" s="47"/>
      <c r="F62" s="47"/>
      <c r="G62" s="58"/>
      <c r="H62" s="47"/>
      <c r="I62" s="73"/>
      <c r="J62" s="62" t="s">
        <v>11</v>
      </c>
      <c r="K62" s="63" t="s">
        <v>38</v>
      </c>
      <c r="L62" s="64" t="str">
        <f>UPPER(IF(OR(K62="a",K62="as"),J58,IF(OR(K62="b",K62="bs"),J66,)))</f>
        <v>MUKERJI</v>
      </c>
      <c r="M62" s="55"/>
      <c r="N62" s="47"/>
      <c r="O62" s="48"/>
      <c r="P62" s="47"/>
      <c r="Q62" s="49"/>
      <c r="R62" s="50"/>
    </row>
    <row r="63" spans="1:18" s="51" customFormat="1" ht="9.6" customHeight="1" x14ac:dyDescent="0.2">
      <c r="A63" s="53">
        <v>15</v>
      </c>
      <c r="B63" s="42">
        <f>IF($D63="","",VLOOKUP($D63,'[7]Boys Do Main Draw Prep'!$A$7:$V$39,20))</f>
        <v>0</v>
      </c>
      <c r="C63" s="42">
        <f>IF($D63="","",VLOOKUP($D63,'[7]Boys Do Main Draw Prep'!$A$7:$V$39,21))</f>
        <v>0</v>
      </c>
      <c r="D63" s="43">
        <v>11</v>
      </c>
      <c r="E63" s="42" t="str">
        <f>UPPER(IF($D63="","",VLOOKUP($D63,'[7]Boys Do Main Draw Prep'!$A$7:$V$39,2)))</f>
        <v>HINKSON</v>
      </c>
      <c r="F63" s="42" t="str">
        <f>IF($D63="","",VLOOKUP($D63,'[7]Boys Do Main Draw Prep'!$A$7:$V$39,3))</f>
        <v>LEVI</v>
      </c>
      <c r="G63" s="66"/>
      <c r="H63" s="42">
        <f>IF($D63="","",VLOOKUP($D63,'[7]Boys Do Main Draw Prep'!$A$7:$V$39,4))</f>
        <v>0</v>
      </c>
      <c r="I63" s="46"/>
      <c r="J63" s="47"/>
      <c r="K63" s="68"/>
      <c r="L63" s="47" t="s">
        <v>94</v>
      </c>
      <c r="M63" s="48"/>
      <c r="N63" s="238" t="s">
        <v>9</v>
      </c>
      <c r="O63" s="239"/>
      <c r="P63" s="238" t="s">
        <v>10</v>
      </c>
      <c r="Q63" s="239"/>
      <c r="R63" s="50"/>
    </row>
    <row r="64" spans="1:18" s="51" customFormat="1" ht="9.6" customHeight="1" x14ac:dyDescent="0.2">
      <c r="A64" s="53"/>
      <c r="B64" s="54"/>
      <c r="C64" s="54"/>
      <c r="D64" s="54"/>
      <c r="E64" s="42" t="str">
        <f>UPPER(IF($D63="","",VLOOKUP($D63,'[7]Boys Do Main Draw Prep'!$A$7:$V$39,7)))</f>
        <v>MUKERJI</v>
      </c>
      <c r="F64" s="42" t="str">
        <f>IF($D63="","",VLOOKUP($D63,'[7]Boys Do Main Draw Prep'!$A$7:$V$39,8))</f>
        <v>CHELSEA</v>
      </c>
      <c r="G64" s="66"/>
      <c r="H64" s="42">
        <f>IF($D63="","",VLOOKUP($D63,'[7]Boys Do Main Draw Prep'!$A$7:$V$39,9))</f>
        <v>0</v>
      </c>
      <c r="I64" s="55"/>
      <c r="J64" s="56" t="str">
        <f>IF(I64="a",E63,IF(I64="b",E65,""))</f>
        <v/>
      </c>
      <c r="K64" s="68"/>
      <c r="L64" s="47"/>
      <c r="M64" s="48"/>
      <c r="N64" s="240" t="str">
        <f>UPPER(IF(OR(O38="a",O38="as"),N21,IF(OR(O38="b",O38="bs"),N53,)))</f>
        <v>LESLIE</v>
      </c>
      <c r="O64" s="241"/>
      <c r="P64" s="242"/>
      <c r="Q64" s="239"/>
      <c r="R64" s="50"/>
    </row>
    <row r="65" spans="1:18" s="51" customFormat="1" ht="9.6" customHeight="1" x14ac:dyDescent="0.2">
      <c r="A65" s="53"/>
      <c r="B65" s="54"/>
      <c r="C65" s="54"/>
      <c r="D65" s="54"/>
      <c r="E65" s="56"/>
      <c r="F65" s="56"/>
      <c r="G65" s="80"/>
      <c r="H65" s="56"/>
      <c r="I65" s="59"/>
      <c r="J65" s="60" t="str">
        <f>UPPER(IF(OR(I66="a",I66="as"),E63,IF(OR(I66="b",I66="bs"),E67,)))</f>
        <v>HINKSON</v>
      </c>
      <c r="K65" s="75"/>
      <c r="L65" s="47"/>
      <c r="M65" s="48"/>
      <c r="N65" s="243" t="str">
        <f>UPPER(IF(OR(O38="a",O38="as"),N22,IF(OR(O38="b",O38="bs"),N54,)))</f>
        <v>FRANK</v>
      </c>
      <c r="O65" s="244"/>
      <c r="P65" s="242"/>
      <c r="Q65" s="239"/>
      <c r="R65" s="50"/>
    </row>
    <row r="66" spans="1:18" s="51" customFormat="1" ht="9.6" customHeight="1" x14ac:dyDescent="0.2">
      <c r="A66" s="53"/>
      <c r="B66" s="54"/>
      <c r="C66" s="54"/>
      <c r="D66" s="54"/>
      <c r="E66" s="47"/>
      <c r="F66" s="47"/>
      <c r="G66" s="58"/>
      <c r="H66" s="62" t="s">
        <v>11</v>
      </c>
      <c r="I66" s="63" t="s">
        <v>13</v>
      </c>
      <c r="J66" s="64" t="str">
        <f>UPPER(IF(OR(I66="a",I66="as"),E64,IF(OR(I66="b",I66="bs"),E68,)))</f>
        <v>MUKERJI</v>
      </c>
      <c r="K66" s="55"/>
      <c r="L66" s="47"/>
      <c r="M66" s="48"/>
      <c r="N66" s="239"/>
      <c r="O66" s="245"/>
      <c r="P66" s="246" t="str">
        <f>UPPER(IF(OR(O67="a",O67="as"),N64,IF(OR(O67="b",O67="bs"),N68,)))</f>
        <v>SHEPPARD</v>
      </c>
      <c r="Q66" s="247"/>
      <c r="R66" s="50"/>
    </row>
    <row r="67" spans="1:18" s="51" customFormat="1" ht="9.6" customHeight="1" x14ac:dyDescent="0.2">
      <c r="A67" s="41">
        <v>16</v>
      </c>
      <c r="B67" s="42">
        <f>IF($D67="","",VLOOKUP($D67,'[7]Boys Do Main Draw Prep'!$A$7:$V$39,20))</f>
        <v>0</v>
      </c>
      <c r="C67" s="42">
        <f>IF($D67="","",VLOOKUP($D67,'[7]Boys Do Main Draw Prep'!$A$7:$V$39,21))</f>
        <v>0</v>
      </c>
      <c r="D67" s="43">
        <v>7</v>
      </c>
      <c r="E67" s="44" t="str">
        <f>UPPER(IF($D67="","",VLOOKUP($D67,'[7]Boys Do Main Draw Prep'!$A$7:$V$39,2)))</f>
        <v>MARTIN</v>
      </c>
      <c r="F67" s="44" t="str">
        <f>IF($D67="","",VLOOKUP($D67,'[7]Boys Do Main Draw Prep'!$A$7:$V$39,3))</f>
        <v>NATHEN</v>
      </c>
      <c r="G67" s="45"/>
      <c r="H67" s="44">
        <f>IF($D67="","",VLOOKUP($D67,'[7]Boys Do Main Draw Prep'!$A$7:$V$39,4))</f>
        <v>0</v>
      </c>
      <c r="I67" s="67"/>
      <c r="J67" s="47">
        <v>4141</v>
      </c>
      <c r="K67" s="48"/>
      <c r="L67" s="69"/>
      <c r="M67" s="61"/>
      <c r="N67" s="248" t="s">
        <v>11</v>
      </c>
      <c r="O67" s="249" t="s">
        <v>84</v>
      </c>
      <c r="P67" s="243" t="str">
        <f>UPPER(IF(OR(O67="a",O67="as"),N65,IF(OR(O67="b",O67="bs"),N69,)))</f>
        <v>HONORE</v>
      </c>
      <c r="Q67" s="250"/>
      <c r="R67" s="50"/>
    </row>
    <row r="68" spans="1:18" s="51" customFormat="1" ht="9.6" customHeight="1" x14ac:dyDescent="0.2">
      <c r="A68" s="53"/>
      <c r="B68" s="54"/>
      <c r="C68" s="54"/>
      <c r="D68" s="54"/>
      <c r="E68" s="44" t="str">
        <f>UPPER(IF($D67="","",VLOOKUP($D67,'[7]Boys Do Main Draw Prep'!$A$7:$V$39,7)))</f>
        <v>PASCALL</v>
      </c>
      <c r="F68" s="44" t="str">
        <f>IF($D67="","",VLOOKUP($D67,'[7]Boys Do Main Draw Prep'!$A$7:$V$39,8))</f>
        <v>ALYSSA</v>
      </c>
      <c r="G68" s="45"/>
      <c r="H68" s="44">
        <f>IF($D67="","",VLOOKUP($D67,'[7]Boys Do Main Draw Prep'!$A$7:$V$39,9))</f>
        <v>0</v>
      </c>
      <c r="I68" s="55"/>
      <c r="J68" s="47"/>
      <c r="K68" s="48"/>
      <c r="L68" s="70"/>
      <c r="M68" s="71"/>
      <c r="N68" s="240" t="str">
        <f>UPPER(IF(OR(O113="a",O113="as"),N96,IF(OR(O113="b",O113="bs"),N128,)))</f>
        <v>SHEPPARD</v>
      </c>
      <c r="O68" s="251"/>
      <c r="P68" s="242" t="s">
        <v>284</v>
      </c>
      <c r="Q68" s="239"/>
      <c r="R68" s="50"/>
    </row>
    <row r="69" spans="1:18" s="51" customFormat="1" ht="9.6" customHeight="1" x14ac:dyDescent="0.2">
      <c r="A69" s="81"/>
      <c r="B69" s="82"/>
      <c r="C69" s="82"/>
      <c r="D69" s="83"/>
      <c r="E69" s="84"/>
      <c r="F69" s="84"/>
      <c r="G69" s="85"/>
      <c r="H69" s="84"/>
      <c r="I69" s="86"/>
      <c r="J69" s="87"/>
      <c r="K69" s="88"/>
      <c r="L69" s="87"/>
      <c r="M69" s="88"/>
      <c r="N69" s="243" t="str">
        <f>UPPER(IF(OR(O113="a",O113="as"),N97,IF(OR(O113="b",O113="bs"),N129,)))</f>
        <v>HONORE</v>
      </c>
      <c r="O69" s="252"/>
      <c r="P69" s="242"/>
      <c r="Q69" s="239"/>
      <c r="R69" s="50"/>
    </row>
    <row r="70" spans="1:18" s="93" customFormat="1" ht="6" customHeight="1" x14ac:dyDescent="0.2">
      <c r="A70" s="81"/>
      <c r="B70" s="82"/>
      <c r="C70" s="82"/>
      <c r="D70" s="83"/>
      <c r="E70" s="84"/>
      <c r="F70" s="84"/>
      <c r="G70" s="89"/>
      <c r="H70" s="84"/>
      <c r="I70" s="86"/>
      <c r="J70" s="87"/>
      <c r="K70" s="88"/>
      <c r="L70" s="90"/>
      <c r="M70" s="91"/>
      <c r="N70" s="253"/>
      <c r="O70" s="254"/>
      <c r="P70" s="253"/>
      <c r="Q70" s="254"/>
      <c r="R70" s="92"/>
    </row>
    <row r="71" spans="1:18" s="105" customFormat="1" ht="10.5" customHeight="1" x14ac:dyDescent="0.2">
      <c r="A71" s="94" t="s">
        <v>15</v>
      </c>
      <c r="B71" s="95"/>
      <c r="C71" s="96"/>
      <c r="D71" s="97" t="s">
        <v>16</v>
      </c>
      <c r="E71" s="98" t="s">
        <v>17</v>
      </c>
      <c r="F71" s="97" t="s">
        <v>16</v>
      </c>
      <c r="G71" s="98" t="s">
        <v>17</v>
      </c>
      <c r="H71" s="255"/>
      <c r="I71" s="98" t="s">
        <v>16</v>
      </c>
      <c r="J71" s="98" t="s">
        <v>18</v>
      </c>
      <c r="K71" s="100"/>
      <c r="L71" s="98" t="s">
        <v>19</v>
      </c>
      <c r="M71" s="101"/>
      <c r="N71" s="102" t="s">
        <v>20</v>
      </c>
      <c r="O71" s="102"/>
      <c r="P71" s="103"/>
      <c r="Q71" s="104"/>
    </row>
    <row r="72" spans="1:18" s="105" customFormat="1" ht="9" customHeight="1" x14ac:dyDescent="0.2">
      <c r="A72" s="106" t="s">
        <v>21</v>
      </c>
      <c r="B72" s="107"/>
      <c r="C72" s="108"/>
      <c r="D72" s="109">
        <v>1</v>
      </c>
      <c r="E72" s="110" t="str">
        <f>IF(D72&gt;$Q$79,,UPPER(VLOOKUP(D72,'[7]Boys Do Main Draw Prep'!$A$7:$R$23,2)))</f>
        <v>LESLIE</v>
      </c>
      <c r="F72" s="256">
        <v>5</v>
      </c>
      <c r="G72" s="110">
        <f>IF(F72&gt;$Q$79,,UPPER(VLOOKUP(F72,'[7]Boys Do Main Draw Prep'!$A$7:$R$23,2)))</f>
        <v>0</v>
      </c>
      <c r="H72" s="112"/>
      <c r="I72" s="113" t="s">
        <v>22</v>
      </c>
      <c r="J72" s="107"/>
      <c r="K72" s="114"/>
      <c r="L72" s="107"/>
      <c r="M72" s="115"/>
      <c r="N72" s="116" t="s">
        <v>23</v>
      </c>
      <c r="O72" s="117"/>
      <c r="P72" s="117"/>
      <c r="Q72" s="118"/>
    </row>
    <row r="73" spans="1:18" s="105" customFormat="1" ht="9" customHeight="1" x14ac:dyDescent="0.2">
      <c r="A73" s="106" t="s">
        <v>24</v>
      </c>
      <c r="B73" s="107"/>
      <c r="C73" s="108"/>
      <c r="D73" s="109"/>
      <c r="E73" s="110" t="str">
        <f>IF(D72&gt;$Q$79,,UPPER(VLOOKUP(D72,'[7]Boys Do Main Draw Prep'!$A$7:$R$23,7)))</f>
        <v>FRANK</v>
      </c>
      <c r="F73" s="256"/>
      <c r="G73" s="110">
        <f>IF(F72&gt;$Q$79,,UPPER(VLOOKUP(F72,'[7]Boys Do Main Draw Prep'!$A$7:$R$23,7)))</f>
        <v>0</v>
      </c>
      <c r="H73" s="112"/>
      <c r="I73" s="113"/>
      <c r="J73" s="107"/>
      <c r="K73" s="114"/>
      <c r="L73" s="107"/>
      <c r="M73" s="115"/>
      <c r="N73" s="119"/>
      <c r="O73" s="120"/>
      <c r="P73" s="119"/>
      <c r="Q73" s="121"/>
    </row>
    <row r="74" spans="1:18" s="105" customFormat="1" ht="9" customHeight="1" x14ac:dyDescent="0.2">
      <c r="A74" s="122" t="s">
        <v>25</v>
      </c>
      <c r="B74" s="119"/>
      <c r="C74" s="123"/>
      <c r="D74" s="109">
        <v>2</v>
      </c>
      <c r="E74" s="110" t="str">
        <f>IF(D74&gt;$Q$79,,UPPER(VLOOKUP(D74,'[7]Boys Do Main Draw Prep'!$A$7:$R$23,2)))</f>
        <v>SHEPPARD</v>
      </c>
      <c r="F74" s="256">
        <v>6</v>
      </c>
      <c r="G74" s="110">
        <f>IF(F74&gt;$Q$79,,UPPER(VLOOKUP(F74,'[7]Boys Do Main Draw Prep'!$A$7:$R$23,2)))</f>
        <v>0</v>
      </c>
      <c r="H74" s="112"/>
      <c r="I74" s="113" t="s">
        <v>26</v>
      </c>
      <c r="J74" s="107"/>
      <c r="K74" s="114"/>
      <c r="L74" s="107"/>
      <c r="M74" s="115"/>
      <c r="N74" s="116" t="s">
        <v>27</v>
      </c>
      <c r="O74" s="117"/>
      <c r="P74" s="117"/>
      <c r="Q74" s="118"/>
    </row>
    <row r="75" spans="1:18" s="105" customFormat="1" ht="9" customHeight="1" x14ac:dyDescent="0.2">
      <c r="A75" s="124"/>
      <c r="B75" s="125"/>
      <c r="C75" s="126"/>
      <c r="D75" s="109"/>
      <c r="E75" s="110" t="str">
        <f>IF(D74&gt;$Q$79,,UPPER(VLOOKUP(D74,'[7]Boys Do Main Draw Prep'!$A$7:$R$23,7)))</f>
        <v>HONORE</v>
      </c>
      <c r="F75" s="256"/>
      <c r="G75" s="110">
        <f>IF(F74&gt;$Q$79,,UPPER(VLOOKUP(F74,'[7]Boys Do Main Draw Prep'!$A$7:$R$23,7)))</f>
        <v>0</v>
      </c>
      <c r="H75" s="112"/>
      <c r="I75" s="113"/>
      <c r="J75" s="107"/>
      <c r="K75" s="114"/>
      <c r="L75" s="107"/>
      <c r="M75" s="115"/>
      <c r="N75" s="107"/>
      <c r="O75" s="114"/>
      <c r="P75" s="107"/>
      <c r="Q75" s="115"/>
    </row>
    <row r="76" spans="1:18" s="105" customFormat="1" ht="9" customHeight="1" x14ac:dyDescent="0.2">
      <c r="A76" s="127" t="s">
        <v>28</v>
      </c>
      <c r="B76" s="128"/>
      <c r="C76" s="129"/>
      <c r="D76" s="109">
        <v>3</v>
      </c>
      <c r="E76" s="110" t="str">
        <f>IF(D76&gt;$Q$79,,UPPER(VLOOKUP(D76,'[7]Boys Do Main Draw Prep'!$A$7:$R$23,2)))</f>
        <v>SINGH</v>
      </c>
      <c r="F76" s="256">
        <v>7</v>
      </c>
      <c r="G76" s="110">
        <f>IF(F76&gt;$Q$79,,UPPER(VLOOKUP(F76,'[7]Boys Do Main Draw Prep'!$A$7:$R$23,2)))</f>
        <v>0</v>
      </c>
      <c r="H76" s="112"/>
      <c r="I76" s="113" t="s">
        <v>29</v>
      </c>
      <c r="J76" s="107"/>
      <c r="K76" s="114"/>
      <c r="L76" s="107"/>
      <c r="M76" s="115"/>
      <c r="N76" s="119"/>
      <c r="O76" s="120"/>
      <c r="P76" s="119"/>
      <c r="Q76" s="121"/>
    </row>
    <row r="77" spans="1:18" s="105" customFormat="1" ht="9" customHeight="1" x14ac:dyDescent="0.2">
      <c r="A77" s="106" t="s">
        <v>21</v>
      </c>
      <c r="B77" s="107"/>
      <c r="C77" s="108"/>
      <c r="D77" s="109"/>
      <c r="E77" s="110" t="str">
        <f>IF(D76&gt;$Q$79,,UPPER(VLOOKUP(D76,'[7]Boys Do Main Draw Prep'!$A$7:$R$23,7)))</f>
        <v>LEE YOUNG</v>
      </c>
      <c r="F77" s="256"/>
      <c r="G77" s="110">
        <f>IF(F76&gt;$Q$79,,UPPER(VLOOKUP(F76,'[7]Boys Do Main Draw Prep'!$A$7:$R$23,7)))</f>
        <v>0</v>
      </c>
      <c r="H77" s="112"/>
      <c r="I77" s="113"/>
      <c r="J77" s="107"/>
      <c r="K77" s="114"/>
      <c r="L77" s="107"/>
      <c r="M77" s="115"/>
      <c r="N77" s="116" t="s">
        <v>30</v>
      </c>
      <c r="O77" s="117"/>
      <c r="P77" s="117"/>
      <c r="Q77" s="118"/>
    </row>
    <row r="78" spans="1:18" s="105" customFormat="1" ht="9" customHeight="1" x14ac:dyDescent="0.2">
      <c r="A78" s="106" t="s">
        <v>31</v>
      </c>
      <c r="B78" s="107"/>
      <c r="C78" s="130"/>
      <c r="D78" s="109">
        <v>4</v>
      </c>
      <c r="E78" s="110" t="str">
        <f>IF(D78&gt;$Q$79,,UPPER(VLOOKUP(D78,'[7]Boys Do Main Draw Prep'!$A$7:$R$23,2)))</f>
        <v>DEVAUX</v>
      </c>
      <c r="F78" s="256">
        <v>8</v>
      </c>
      <c r="G78" s="110">
        <f>IF(F78&gt;$Q$79,,UPPER(VLOOKUP(F78,'[7]Boys Do Main Draw Prep'!$A$7:$R$23,2)))</f>
        <v>0</v>
      </c>
      <c r="H78" s="112"/>
      <c r="I78" s="113" t="s">
        <v>32</v>
      </c>
      <c r="J78" s="107"/>
      <c r="K78" s="114"/>
      <c r="L78" s="107"/>
      <c r="M78" s="115"/>
      <c r="N78" s="107"/>
      <c r="O78" s="114"/>
      <c r="P78" s="107"/>
      <c r="Q78" s="115"/>
    </row>
    <row r="79" spans="1:18" s="105" customFormat="1" ht="9" customHeight="1" x14ac:dyDescent="0.2">
      <c r="A79" s="122" t="s">
        <v>33</v>
      </c>
      <c r="B79" s="119"/>
      <c r="C79" s="131"/>
      <c r="D79" s="132"/>
      <c r="E79" s="133" t="str">
        <f>IF(D78&gt;$Q$79,,UPPER(VLOOKUP(D78,'[7]Boys Do Main Draw Prep'!$A$7:$R$23,7)))</f>
        <v>MERRY</v>
      </c>
      <c r="F79" s="257"/>
      <c r="G79" s="133">
        <f>IF(F78&gt;$Q$79,,UPPER(VLOOKUP(F78,'[7]Boys Do Main Draw Prep'!$A$7:$R$23,7)))</f>
        <v>0</v>
      </c>
      <c r="H79" s="135"/>
      <c r="I79" s="136"/>
      <c r="J79" s="119"/>
      <c r="K79" s="120"/>
      <c r="L79" s="119"/>
      <c r="M79" s="121"/>
      <c r="N79" s="119">
        <f>Q4</f>
        <v>0</v>
      </c>
      <c r="O79" s="120"/>
      <c r="P79" s="119"/>
      <c r="Q79" s="258">
        <f>'[7]Boys Do Main Draw Prep'!$V$5</f>
        <v>4</v>
      </c>
    </row>
    <row r="80" spans="1:18" s="17" customFormat="1" ht="9" x14ac:dyDescent="0.2">
      <c r="A80" s="30"/>
      <c r="B80" s="234" t="s">
        <v>3</v>
      </c>
      <c r="C80" s="234" t="str">
        <f>IF(OR(F78="Week 3",F78="Masters"),"CP","Rank")</f>
        <v>Rank</v>
      </c>
      <c r="D80" s="234" t="s">
        <v>4</v>
      </c>
      <c r="E80" s="235" t="s">
        <v>5</v>
      </c>
      <c r="F80" s="235" t="s">
        <v>6</v>
      </c>
      <c r="G80" s="235"/>
      <c r="H80" s="235" t="s">
        <v>77</v>
      </c>
      <c r="I80" s="235"/>
      <c r="J80" s="234" t="s">
        <v>7</v>
      </c>
      <c r="K80" s="236"/>
      <c r="L80" s="234" t="s">
        <v>74</v>
      </c>
      <c r="M80" s="236"/>
      <c r="N80" s="234" t="s">
        <v>8</v>
      </c>
      <c r="O80" s="236"/>
      <c r="P80" s="234" t="s">
        <v>75</v>
      </c>
      <c r="Q80" s="34"/>
    </row>
    <row r="81" spans="1:20" s="17" customFormat="1" ht="3.75" customHeight="1" thickBot="1" x14ac:dyDescent="0.25">
      <c r="A81" s="35"/>
      <c r="B81" s="160"/>
      <c r="C81" s="160"/>
      <c r="D81" s="160"/>
      <c r="E81" s="202"/>
      <c r="F81" s="202"/>
      <c r="G81" s="58"/>
      <c r="H81" s="202"/>
      <c r="I81" s="203"/>
      <c r="J81" s="160"/>
      <c r="K81" s="203"/>
      <c r="L81" s="160"/>
      <c r="M81" s="203"/>
      <c r="N81" s="160"/>
      <c r="O81" s="203"/>
      <c r="P81" s="160"/>
      <c r="Q81" s="40"/>
    </row>
    <row r="82" spans="1:20" s="51" customFormat="1" ht="10.5" customHeight="1" x14ac:dyDescent="0.2">
      <c r="A82" s="41">
        <v>17</v>
      </c>
      <c r="B82" s="42">
        <f>IF($D82="","",VLOOKUP($D82,'[7]Boys Do Main Draw Prep'!$A$7:$V$39,20))</f>
        <v>0</v>
      </c>
      <c r="C82" s="42">
        <f>IF($D82="","",VLOOKUP($D82,'[7]Boys Do Main Draw Prep'!$A$7:$V$39,21))</f>
        <v>0</v>
      </c>
      <c r="D82" s="43">
        <v>8</v>
      </c>
      <c r="E82" s="44" t="str">
        <f>UPPER(IF($D82="","",VLOOKUP($D82,'[7]Boys Do Main Draw Prep'!$A$7:$V$39,2)))</f>
        <v xml:space="preserve">WEST </v>
      </c>
      <c r="F82" s="44" t="str">
        <f>IF($D82="","",VLOOKUP($D82,'[7]Boys Do Main Draw Prep'!$A$7:$V$39,3))</f>
        <v>MICHAEL</v>
      </c>
      <c r="G82" s="45"/>
      <c r="H82" s="44">
        <f>IF($D82="","",VLOOKUP($D82,'[7]Boys Do Main Draw Prep'!$A$7:$V$39,4))</f>
        <v>0</v>
      </c>
      <c r="I82" s="46"/>
      <c r="J82" s="47"/>
      <c r="K82" s="48"/>
      <c r="L82" s="47"/>
      <c r="M82" s="48"/>
      <c r="N82" s="47"/>
      <c r="O82" s="48"/>
      <c r="P82" s="47"/>
      <c r="Q82" s="237" t="s">
        <v>78</v>
      </c>
      <c r="R82" s="50"/>
      <c r="T82" s="52">
        <f>'[7]SetUp Officials'!P60</f>
        <v>0</v>
      </c>
    </row>
    <row r="83" spans="1:20" s="51" customFormat="1" ht="9.6" customHeight="1" x14ac:dyDescent="0.2">
      <c r="A83" s="53"/>
      <c r="B83" s="54"/>
      <c r="C83" s="54"/>
      <c r="D83" s="54"/>
      <c r="E83" s="44" t="str">
        <f>UPPER(IF($D82="","",VLOOKUP($D82,'[7]Boys Do Main Draw Prep'!$A$7:$V$39,7)))</f>
        <v>LAWRENCE</v>
      </c>
      <c r="F83" s="44" t="str">
        <f>IF($D82="","",VLOOKUP($D82,'[7]Boys Do Main Draw Prep'!$A$7:$V$39,8))</f>
        <v>EMILY</v>
      </c>
      <c r="G83" s="45"/>
      <c r="H83" s="44">
        <f>IF($D82="","",VLOOKUP($D82,'[7]Boys Do Main Draw Prep'!$A$7:$V$39,9))</f>
        <v>0</v>
      </c>
      <c r="I83" s="55"/>
      <c r="J83" s="56" t="str">
        <f>IF(I83="a",E82,IF(I83="b",E84,""))</f>
        <v/>
      </c>
      <c r="K83" s="48"/>
      <c r="L83" s="47"/>
      <c r="M83" s="48"/>
      <c r="N83" s="47"/>
      <c r="O83" s="48"/>
      <c r="P83" s="47"/>
      <c r="Q83" s="49"/>
      <c r="R83" s="50"/>
      <c r="T83" s="57">
        <f>'[7]SetUp Officials'!P61</f>
        <v>0</v>
      </c>
    </row>
    <row r="84" spans="1:20" s="51" customFormat="1" ht="9.6" customHeight="1" x14ac:dyDescent="0.2">
      <c r="A84" s="53"/>
      <c r="B84" s="54"/>
      <c r="C84" s="54"/>
      <c r="D84" s="54"/>
      <c r="E84" s="47"/>
      <c r="F84" s="47"/>
      <c r="G84" s="58"/>
      <c r="H84" s="47"/>
      <c r="I84" s="59"/>
      <c r="J84" s="60" t="str">
        <f>UPPER(IF(OR(I85="a",I85="as"),E82,IF(OR(I85="b",I85="bs"),E86,)))</f>
        <v xml:space="preserve">WEST </v>
      </c>
      <c r="K84" s="61"/>
      <c r="L84" s="47"/>
      <c r="M84" s="48"/>
      <c r="N84" s="47"/>
      <c r="O84" s="48"/>
      <c r="P84" s="47"/>
      <c r="Q84" s="49"/>
      <c r="R84" s="50"/>
      <c r="T84" s="57">
        <f>'[7]SetUp Officials'!P62</f>
        <v>0</v>
      </c>
    </row>
    <row r="85" spans="1:20" s="51" customFormat="1" ht="9.6" customHeight="1" x14ac:dyDescent="0.2">
      <c r="A85" s="53"/>
      <c r="B85" s="54"/>
      <c r="C85" s="54"/>
      <c r="D85" s="54"/>
      <c r="E85" s="47"/>
      <c r="F85" s="47"/>
      <c r="G85" s="58"/>
      <c r="H85" s="62" t="s">
        <v>11</v>
      </c>
      <c r="I85" s="63" t="s">
        <v>13</v>
      </c>
      <c r="J85" s="64" t="str">
        <f>UPPER(IF(OR(I85="a",I85="as"),E83,IF(OR(I85="b",I85="bs"),E87,)))</f>
        <v>LAWRENCE</v>
      </c>
      <c r="K85" s="65"/>
      <c r="L85" s="47"/>
      <c r="M85" s="48"/>
      <c r="N85" s="47"/>
      <c r="O85" s="48"/>
      <c r="P85" s="47"/>
      <c r="Q85" s="49"/>
      <c r="R85" s="50"/>
      <c r="T85" s="57">
        <f>'[7]SetUp Officials'!P63</f>
        <v>0</v>
      </c>
    </row>
    <row r="86" spans="1:20" s="51" customFormat="1" ht="9.6" customHeight="1" x14ac:dyDescent="0.2">
      <c r="A86" s="53">
        <v>18</v>
      </c>
      <c r="B86" s="42">
        <f>IF($D86="","",VLOOKUP($D86,'[7]Boys Do Main Draw Prep'!$A$7:$V$39,20))</f>
        <v>0</v>
      </c>
      <c r="C86" s="42">
        <f>IF($D86="","",VLOOKUP($D86,'[7]Boys Do Main Draw Prep'!$A$7:$V$39,21))</f>
        <v>0</v>
      </c>
      <c r="D86" s="43">
        <v>18</v>
      </c>
      <c r="E86" s="42" t="str">
        <f>UPPER(IF($D86="","",VLOOKUP($D86,'[7]Boys Do Main Draw Prep'!$A$7:$V$39,2)))</f>
        <v>CHUNG</v>
      </c>
      <c r="F86" s="42" t="str">
        <f>IF($D86="","",VLOOKUP($D86,'[7]Boys Do Main Draw Prep'!$A$7:$V$39,3))</f>
        <v>THOMAS</v>
      </c>
      <c r="G86" s="66"/>
      <c r="H86" s="42">
        <f>IF($D86="","",VLOOKUP($D86,'[7]Boys Do Main Draw Prep'!$A$7:$V$39,4))</f>
        <v>0</v>
      </c>
      <c r="I86" s="67"/>
      <c r="J86" s="47" t="s">
        <v>90</v>
      </c>
      <c r="K86" s="68"/>
      <c r="L86" s="69"/>
      <c r="M86" s="61"/>
      <c r="N86" s="47"/>
      <c r="O86" s="48"/>
      <c r="P86" s="47"/>
      <c r="Q86" s="49"/>
      <c r="R86" s="50"/>
      <c r="T86" s="57">
        <f>'[7]SetUp Officials'!P64</f>
        <v>0</v>
      </c>
    </row>
    <row r="87" spans="1:20" s="51" customFormat="1" ht="9.6" customHeight="1" x14ac:dyDescent="0.2">
      <c r="A87" s="53"/>
      <c r="B87" s="54"/>
      <c r="C87" s="54"/>
      <c r="D87" s="54"/>
      <c r="E87" s="42" t="str">
        <f>UPPER(IF($D86="","",VLOOKUP($D86,'[7]Boys Do Main Draw Prep'!$A$7:$V$39,7)))</f>
        <v>ORR</v>
      </c>
      <c r="F87" s="42" t="str">
        <f>IF($D86="","",VLOOKUP($D86,'[7]Boys Do Main Draw Prep'!$A$7:$V$39,8))</f>
        <v>NICOLETTE</v>
      </c>
      <c r="G87" s="66"/>
      <c r="H87" s="42">
        <f>IF($D86="","",VLOOKUP($D86,'[7]Boys Do Main Draw Prep'!$A$7:$V$39,9))</f>
        <v>0</v>
      </c>
      <c r="I87" s="55"/>
      <c r="J87" s="47"/>
      <c r="K87" s="68"/>
      <c r="L87" s="70"/>
      <c r="M87" s="71"/>
      <c r="N87" s="47"/>
      <c r="O87" s="48"/>
      <c r="P87" s="47"/>
      <c r="Q87" s="49"/>
      <c r="R87" s="50"/>
      <c r="T87" s="57">
        <f>'[7]SetUp Officials'!P65</f>
        <v>0</v>
      </c>
    </row>
    <row r="88" spans="1:20" s="51" customFormat="1" ht="9.6" customHeight="1" x14ac:dyDescent="0.2">
      <c r="A88" s="53"/>
      <c r="B88" s="54"/>
      <c r="C88" s="54"/>
      <c r="D88" s="72"/>
      <c r="E88" s="47"/>
      <c r="F88" s="47"/>
      <c r="G88" s="58"/>
      <c r="H88" s="47"/>
      <c r="I88" s="73"/>
      <c r="J88" s="47"/>
      <c r="K88" s="59"/>
      <c r="L88" s="60" t="str">
        <f>UPPER(IF(OR(K89="a",K89="as"),J84,IF(OR(K89="b",K89="bs"),J92,)))</f>
        <v xml:space="preserve">WEST </v>
      </c>
      <c r="M88" s="48"/>
      <c r="N88" s="47"/>
      <c r="O88" s="48"/>
      <c r="P88" s="47"/>
      <c r="Q88" s="49"/>
      <c r="R88" s="50"/>
      <c r="T88" s="57">
        <f>'[7]SetUp Officials'!P66</f>
        <v>0</v>
      </c>
    </row>
    <row r="89" spans="1:20" s="51" customFormat="1" ht="9.6" customHeight="1" x14ac:dyDescent="0.2">
      <c r="A89" s="53"/>
      <c r="B89" s="54"/>
      <c r="C89" s="54"/>
      <c r="D89" s="72"/>
      <c r="E89" s="47"/>
      <c r="F89" s="47"/>
      <c r="G89" s="58"/>
      <c r="H89" s="47"/>
      <c r="I89" s="73"/>
      <c r="J89" s="62" t="s">
        <v>11</v>
      </c>
      <c r="K89" s="63" t="s">
        <v>83</v>
      </c>
      <c r="L89" s="64" t="str">
        <f>UPPER(IF(OR(K89="a",K89="as"),J85,IF(OR(K89="b",K89="bs"),J93,)))</f>
        <v>LAWRENCE</v>
      </c>
      <c r="M89" s="65"/>
      <c r="N89" s="47"/>
      <c r="O89" s="48"/>
      <c r="P89" s="47"/>
      <c r="Q89" s="49"/>
      <c r="R89" s="50"/>
      <c r="T89" s="57">
        <f>'[7]SetUp Officials'!P67</f>
        <v>0</v>
      </c>
    </row>
    <row r="90" spans="1:20" s="51" customFormat="1" ht="9.6" customHeight="1" x14ac:dyDescent="0.2">
      <c r="A90" s="53">
        <v>19</v>
      </c>
      <c r="B90" s="42">
        <f>IF($D90="","",VLOOKUP($D90,'[7]Boys Do Main Draw Prep'!$A$7:$V$39,20))</f>
        <v>0</v>
      </c>
      <c r="C90" s="42">
        <f>IF($D90="","",VLOOKUP($D90,'[7]Boys Do Main Draw Prep'!$A$7:$V$39,21))</f>
        <v>0</v>
      </c>
      <c r="D90" s="43">
        <v>14</v>
      </c>
      <c r="E90" s="42" t="str">
        <f>UPPER(IF($D90="","",VLOOKUP($D90,'[7]Boys Do Main Draw Prep'!$A$7:$V$39,2)))</f>
        <v>GEORGE</v>
      </c>
      <c r="F90" s="42" t="str">
        <f>IF($D90="","",VLOOKUP($D90,'[7]Boys Do Main Draw Prep'!$A$7:$V$39,3))</f>
        <v>ENOCH</v>
      </c>
      <c r="G90" s="66"/>
      <c r="H90" s="42">
        <f>IF($D90="","",VLOOKUP($D90,'[7]Boys Do Main Draw Prep'!$A$7:$V$39,4))</f>
        <v>0</v>
      </c>
      <c r="I90" s="46"/>
      <c r="J90" s="47"/>
      <c r="K90" s="68"/>
      <c r="L90" s="47" t="s">
        <v>281</v>
      </c>
      <c r="M90" s="68"/>
      <c r="N90" s="69"/>
      <c r="O90" s="48"/>
      <c r="P90" s="47"/>
      <c r="Q90" s="49"/>
      <c r="R90" s="50"/>
      <c r="T90" s="57">
        <f>'[7]SetUp Officials'!P68</f>
        <v>0</v>
      </c>
    </row>
    <row r="91" spans="1:20" s="51" customFormat="1" ht="9.6" customHeight="1" thickBot="1" x14ac:dyDescent="0.25">
      <c r="A91" s="53"/>
      <c r="B91" s="54"/>
      <c r="C91" s="54"/>
      <c r="D91" s="54"/>
      <c r="E91" s="42" t="str">
        <f>UPPER(IF($D90="","",VLOOKUP($D90,'[7]Boys Do Main Draw Prep'!$A$7:$V$39,7)))</f>
        <v>ALI</v>
      </c>
      <c r="F91" s="42" t="str">
        <f>IF($D90="","",VLOOKUP($D90,'[7]Boys Do Main Draw Prep'!$A$7:$V$39,8))</f>
        <v>JADE</v>
      </c>
      <c r="G91" s="66"/>
      <c r="H91" s="42">
        <f>IF($D90="","",VLOOKUP($D90,'[7]Boys Do Main Draw Prep'!$A$7:$V$39,9))</f>
        <v>0</v>
      </c>
      <c r="I91" s="55"/>
      <c r="J91" s="56" t="str">
        <f>IF(I91="a",E90,IF(I91="b",E92,""))</f>
        <v/>
      </c>
      <c r="K91" s="68"/>
      <c r="L91" s="47"/>
      <c r="M91" s="68"/>
      <c r="N91" s="47"/>
      <c r="O91" s="48"/>
      <c r="P91" s="47"/>
      <c r="Q91" s="49"/>
      <c r="R91" s="50"/>
      <c r="T91" s="74">
        <f>'[7]SetUp Officials'!P69</f>
        <v>0</v>
      </c>
    </row>
    <row r="92" spans="1:20" s="51" customFormat="1" ht="9.6" customHeight="1" x14ac:dyDescent="0.2">
      <c r="A92" s="53"/>
      <c r="B92" s="54"/>
      <c r="C92" s="54"/>
      <c r="D92" s="72"/>
      <c r="E92" s="47"/>
      <c r="F92" s="47"/>
      <c r="G92" s="58"/>
      <c r="H92" s="47"/>
      <c r="I92" s="59"/>
      <c r="J92" s="60" t="str">
        <f>UPPER(IF(OR(I93="a",I93="as"),E90,IF(OR(I93="b",I93="bs"),E94,)))</f>
        <v>TRESTRAIL</v>
      </c>
      <c r="K92" s="75"/>
      <c r="L92" s="47"/>
      <c r="M92" s="68"/>
      <c r="N92" s="47"/>
      <c r="O92" s="48"/>
      <c r="P92" s="47"/>
      <c r="Q92" s="49"/>
      <c r="R92" s="50"/>
    </row>
    <row r="93" spans="1:20" s="51" customFormat="1" ht="9.6" customHeight="1" x14ac:dyDescent="0.2">
      <c r="A93" s="53"/>
      <c r="B93" s="54"/>
      <c r="C93" s="54"/>
      <c r="D93" s="72"/>
      <c r="E93" s="47"/>
      <c r="F93" s="47"/>
      <c r="G93" s="58"/>
      <c r="H93" s="62" t="s">
        <v>11</v>
      </c>
      <c r="I93" s="63" t="s">
        <v>38</v>
      </c>
      <c r="J93" s="64" t="str">
        <f>UPPER(IF(OR(I93="a",I93="as"),E91,IF(OR(I93="b",I93="bs"),E95,)))</f>
        <v>CARRINGTON</v>
      </c>
      <c r="K93" s="55"/>
      <c r="L93" s="47"/>
      <c r="M93" s="68"/>
      <c r="N93" s="47"/>
      <c r="O93" s="48"/>
      <c r="P93" s="47"/>
      <c r="Q93" s="49"/>
      <c r="R93" s="50"/>
    </row>
    <row r="94" spans="1:20" s="51" customFormat="1" ht="9.6" customHeight="1" x14ac:dyDescent="0.2">
      <c r="A94" s="53">
        <v>20</v>
      </c>
      <c r="B94" s="42">
        <f>IF($D94="","",VLOOKUP($D94,'[7]Boys Do Main Draw Prep'!$A$7:$V$39,20))</f>
        <v>0</v>
      </c>
      <c r="C94" s="42">
        <f>IF($D94="","",VLOOKUP($D94,'[7]Boys Do Main Draw Prep'!$A$7:$V$39,21))</f>
        <v>0</v>
      </c>
      <c r="D94" s="43">
        <v>5</v>
      </c>
      <c r="E94" s="42" t="str">
        <f>UPPER(IF($D94="","",VLOOKUP($D94,'[7]Boys Do Main Draw Prep'!$A$7:$V$39,2)))</f>
        <v>TRESTRAIL</v>
      </c>
      <c r="F94" s="42" t="str">
        <f>IF($D94="","",VLOOKUP($D94,'[7]Boys Do Main Draw Prep'!$A$7:$V$39,3))</f>
        <v>ETHAN-JUDE</v>
      </c>
      <c r="G94" s="66"/>
      <c r="H94" s="42">
        <f>IF($D94="","",VLOOKUP($D94,'[7]Boys Do Main Draw Prep'!$A$7:$V$39,4))</f>
        <v>0</v>
      </c>
      <c r="I94" s="67"/>
      <c r="J94" s="47" t="s">
        <v>91</v>
      </c>
      <c r="K94" s="48"/>
      <c r="L94" s="69"/>
      <c r="M94" s="75"/>
      <c r="N94" s="47"/>
      <c r="O94" s="48"/>
      <c r="P94" s="47"/>
      <c r="Q94" s="49"/>
      <c r="R94" s="50"/>
    </row>
    <row r="95" spans="1:20" s="51" customFormat="1" ht="9.6" customHeight="1" x14ac:dyDescent="0.2">
      <c r="A95" s="53"/>
      <c r="B95" s="54"/>
      <c r="C95" s="54"/>
      <c r="D95" s="54"/>
      <c r="E95" s="42" t="str">
        <f>UPPER(IF($D94="","",VLOOKUP($D94,'[7]Boys Do Main Draw Prep'!$A$7:$V$39,7)))</f>
        <v>CARRINGTON</v>
      </c>
      <c r="F95" s="42" t="str">
        <f>IF($D94="","",VLOOKUP($D94,'[7]Boys Do Main Draw Prep'!$A$7:$V$39,8))</f>
        <v>ELLA</v>
      </c>
      <c r="G95" s="66"/>
      <c r="H95" s="42">
        <f>IF($D94="","",VLOOKUP($D94,'[7]Boys Do Main Draw Prep'!$A$7:$V$39,9))</f>
        <v>0</v>
      </c>
      <c r="I95" s="55"/>
      <c r="J95" s="47"/>
      <c r="K95" s="48"/>
      <c r="L95" s="70"/>
      <c r="M95" s="76"/>
      <c r="N95" s="47"/>
      <c r="O95" s="48"/>
      <c r="P95" s="47"/>
      <c r="Q95" s="49"/>
      <c r="R95" s="50"/>
    </row>
    <row r="96" spans="1:20" s="51" customFormat="1" ht="9.6" customHeight="1" x14ac:dyDescent="0.2">
      <c r="A96" s="53"/>
      <c r="B96" s="54"/>
      <c r="C96" s="54"/>
      <c r="D96" s="54"/>
      <c r="E96" s="47"/>
      <c r="F96" s="47"/>
      <c r="G96" s="58"/>
      <c r="H96" s="47"/>
      <c r="I96" s="73"/>
      <c r="J96" s="47"/>
      <c r="K96" s="48"/>
      <c r="L96" s="47"/>
      <c r="M96" s="59"/>
      <c r="N96" s="60" t="str">
        <f>UPPER(IF(OR(M97="a",M97="as"),L88,IF(OR(M97="b",M97="bs"),L104,)))</f>
        <v>SINGH</v>
      </c>
      <c r="O96" s="48"/>
      <c r="P96" s="47"/>
      <c r="Q96" s="49"/>
      <c r="R96" s="50"/>
    </row>
    <row r="97" spans="1:18" s="51" customFormat="1" ht="9.6" customHeight="1" x14ac:dyDescent="0.2">
      <c r="A97" s="53"/>
      <c r="B97" s="54"/>
      <c r="C97" s="54"/>
      <c r="D97" s="54"/>
      <c r="E97" s="47"/>
      <c r="F97" s="47"/>
      <c r="G97" s="58"/>
      <c r="H97" s="47"/>
      <c r="I97" s="73"/>
      <c r="J97" s="47"/>
      <c r="K97" s="48"/>
      <c r="L97" s="62" t="s">
        <v>11</v>
      </c>
      <c r="M97" s="63" t="s">
        <v>81</v>
      </c>
      <c r="N97" s="64" t="str">
        <f>UPPER(IF(OR(M97="a",M97="as"),L89,IF(OR(M97="b",M97="bs"),L105,)))</f>
        <v>LEE YOUNG</v>
      </c>
      <c r="O97" s="65"/>
      <c r="P97" s="47"/>
      <c r="Q97" s="49"/>
      <c r="R97" s="50"/>
    </row>
    <row r="98" spans="1:18" s="51" customFormat="1" ht="9.6" customHeight="1" x14ac:dyDescent="0.2">
      <c r="A98" s="53">
        <v>21</v>
      </c>
      <c r="B98" s="42">
        <f>IF($D98="","",VLOOKUP($D98,'[7]Boys Do Main Draw Prep'!$A$7:$V$39,20))</f>
        <v>0</v>
      </c>
      <c r="C98" s="42">
        <f>IF($D98="","",VLOOKUP($D98,'[7]Boys Do Main Draw Prep'!$A$7:$V$39,21))</f>
        <v>0</v>
      </c>
      <c r="D98" s="43">
        <v>20</v>
      </c>
      <c r="E98" s="44" t="str">
        <f>UPPER(IF($D98="","",VLOOKUP($D98,'[7]Boys Do Main Draw Prep'!$A$7:$V$39,2)))</f>
        <v>BYE</v>
      </c>
      <c r="F98" s="44">
        <f>IF($D98="","",VLOOKUP($D98,'[7]Boys Do Main Draw Prep'!$A$7:$V$39,3))</f>
        <v>0</v>
      </c>
      <c r="G98" s="45"/>
      <c r="H98" s="44">
        <f>IF($D98="","",VLOOKUP($D98,'[7]Boys Do Main Draw Prep'!$A$7:$V$39,4))</f>
        <v>0</v>
      </c>
      <c r="I98" s="46"/>
      <c r="J98" s="47"/>
      <c r="K98" s="48"/>
      <c r="L98" s="47"/>
      <c r="M98" s="68"/>
      <c r="N98" s="47" t="s">
        <v>282</v>
      </c>
      <c r="O98" s="68"/>
      <c r="P98" s="47"/>
      <c r="Q98" s="49"/>
      <c r="R98" s="50"/>
    </row>
    <row r="99" spans="1:18" s="51" customFormat="1" ht="9.6" customHeight="1" x14ac:dyDescent="0.2">
      <c r="A99" s="53"/>
      <c r="B99" s="54"/>
      <c r="C99" s="54"/>
      <c r="D99" s="54"/>
      <c r="E99" s="44" t="str">
        <f>UPPER(IF($D98="","",VLOOKUP($D98,'[7]Boys Do Main Draw Prep'!$A$7:$V$39,7)))</f>
        <v>BYE</v>
      </c>
      <c r="F99" s="44">
        <f>IF($D98="","",VLOOKUP($D98,'[7]Boys Do Main Draw Prep'!$A$7:$V$39,8))</f>
        <v>0</v>
      </c>
      <c r="G99" s="45"/>
      <c r="H99" s="44">
        <f>IF($D98="","",VLOOKUP($D98,'[7]Boys Do Main Draw Prep'!$A$7:$V$39,9))</f>
        <v>0</v>
      </c>
      <c r="I99" s="55"/>
      <c r="J99" s="56" t="str">
        <f>IF(I99="a",E98,IF(I99="b",E100,""))</f>
        <v/>
      </c>
      <c r="K99" s="48"/>
      <c r="L99" s="47"/>
      <c r="M99" s="68"/>
      <c r="N99" s="47"/>
      <c r="O99" s="68"/>
      <c r="P99" s="47"/>
      <c r="Q99" s="49"/>
      <c r="R99" s="50"/>
    </row>
    <row r="100" spans="1:18" s="51" customFormat="1" ht="9.6" customHeight="1" x14ac:dyDescent="0.2">
      <c r="A100" s="53"/>
      <c r="B100" s="54"/>
      <c r="C100" s="54"/>
      <c r="D100" s="54"/>
      <c r="E100" s="47"/>
      <c r="F100" s="47"/>
      <c r="G100" s="58"/>
      <c r="H100" s="47"/>
      <c r="I100" s="59"/>
      <c r="J100" s="60" t="str">
        <f>UPPER(IF(OR(I101="a",I101="as"),E98,IF(OR(I101="b",I101="bs"),E102,)))</f>
        <v>BYNG</v>
      </c>
      <c r="K100" s="61"/>
      <c r="L100" s="47"/>
      <c r="M100" s="68"/>
      <c r="N100" s="47"/>
      <c r="O100" s="68"/>
      <c r="P100" s="47"/>
      <c r="Q100" s="49"/>
      <c r="R100" s="50"/>
    </row>
    <row r="101" spans="1:18" s="51" customFormat="1" ht="9.6" customHeight="1" x14ac:dyDescent="0.2">
      <c r="A101" s="53"/>
      <c r="B101" s="54"/>
      <c r="C101" s="54"/>
      <c r="D101" s="54"/>
      <c r="E101" s="47"/>
      <c r="F101" s="47"/>
      <c r="G101" s="58"/>
      <c r="H101" s="62" t="s">
        <v>11</v>
      </c>
      <c r="I101" s="63" t="s">
        <v>38</v>
      </c>
      <c r="J101" s="64" t="str">
        <f>UPPER(IF(OR(I101="a",I101="as"),E99,IF(OR(I101="b",I101="bs"),E103,)))</f>
        <v>VALENTINE</v>
      </c>
      <c r="K101" s="65"/>
      <c r="L101" s="47"/>
      <c r="M101" s="68"/>
      <c r="N101" s="47"/>
      <c r="O101" s="68"/>
      <c r="P101" s="47"/>
      <c r="Q101" s="49"/>
      <c r="R101" s="50"/>
    </row>
    <row r="102" spans="1:18" s="51" customFormat="1" ht="9.6" customHeight="1" x14ac:dyDescent="0.2">
      <c r="A102" s="53">
        <v>22</v>
      </c>
      <c r="B102" s="42">
        <f>IF($D102="","",VLOOKUP($D102,'[7]Boys Do Main Draw Prep'!$A$7:$V$39,20))</f>
        <v>0</v>
      </c>
      <c r="C102" s="42">
        <f>IF($D102="","",VLOOKUP($D102,'[7]Boys Do Main Draw Prep'!$A$7:$V$39,21))</f>
        <v>0</v>
      </c>
      <c r="D102" s="43">
        <v>10</v>
      </c>
      <c r="E102" s="42" t="str">
        <f>UPPER(IF($D102="","",VLOOKUP($D102,'[7]Boys Do Main Draw Prep'!$A$7:$V$39,2)))</f>
        <v>BYNG</v>
      </c>
      <c r="F102" s="42" t="str">
        <f>IF($D102="","",VLOOKUP($D102,'[7]Boys Do Main Draw Prep'!$A$7:$V$39,3))</f>
        <v>SEBESTIEN</v>
      </c>
      <c r="G102" s="66"/>
      <c r="H102" s="42">
        <f>IF($D102="","",VLOOKUP($D102,'[7]Boys Do Main Draw Prep'!$A$7:$V$39,4))</f>
        <v>0</v>
      </c>
      <c r="I102" s="67"/>
      <c r="J102" s="47"/>
      <c r="K102" s="68"/>
      <c r="L102" s="69"/>
      <c r="M102" s="75"/>
      <c r="N102" s="47"/>
      <c r="O102" s="68"/>
      <c r="P102" s="47"/>
      <c r="Q102" s="49"/>
      <c r="R102" s="50"/>
    </row>
    <row r="103" spans="1:18" s="51" customFormat="1" ht="9.6" customHeight="1" x14ac:dyDescent="0.2">
      <c r="A103" s="53"/>
      <c r="B103" s="54"/>
      <c r="C103" s="54"/>
      <c r="D103" s="54"/>
      <c r="E103" s="42" t="str">
        <f>UPPER(IF($D102="","",VLOOKUP($D102,'[7]Boys Do Main Draw Prep'!$A$7:$V$39,7)))</f>
        <v>VALENTINE</v>
      </c>
      <c r="F103" s="42" t="str">
        <f>IF($D102="","",VLOOKUP($D102,'[7]Boys Do Main Draw Prep'!$A$7:$V$39,8))</f>
        <v>SHAUNA</v>
      </c>
      <c r="G103" s="66"/>
      <c r="H103" s="42">
        <f>IF($D102="","",VLOOKUP($D102,'[7]Boys Do Main Draw Prep'!$A$7:$V$39,9))</f>
        <v>0</v>
      </c>
      <c r="I103" s="55"/>
      <c r="J103" s="47"/>
      <c r="K103" s="68"/>
      <c r="L103" s="70"/>
      <c r="M103" s="76"/>
      <c r="N103" s="47"/>
      <c r="O103" s="68"/>
      <c r="P103" s="47"/>
      <c r="Q103" s="49"/>
      <c r="R103" s="50"/>
    </row>
    <row r="104" spans="1:18" s="51" customFormat="1" ht="9.6" customHeight="1" x14ac:dyDescent="0.2">
      <c r="A104" s="53"/>
      <c r="B104" s="54"/>
      <c r="C104" s="54"/>
      <c r="D104" s="72"/>
      <c r="E104" s="47"/>
      <c r="F104" s="47"/>
      <c r="G104" s="58"/>
      <c r="H104" s="47"/>
      <c r="I104" s="73"/>
      <c r="J104" s="47"/>
      <c r="K104" s="59"/>
      <c r="L104" s="60" t="str">
        <f>UPPER(IF(OR(K105="a",K105="as"),J100,IF(OR(K105="b",K105="bs"),J108,)))</f>
        <v>SINGH</v>
      </c>
      <c r="M104" s="68"/>
      <c r="N104" s="47"/>
      <c r="O104" s="68"/>
      <c r="P104" s="47"/>
      <c r="Q104" s="49"/>
      <c r="R104" s="50"/>
    </row>
    <row r="105" spans="1:18" s="51" customFormat="1" ht="9.6" customHeight="1" x14ac:dyDescent="0.2">
      <c r="A105" s="53"/>
      <c r="B105" s="54"/>
      <c r="C105" s="54"/>
      <c r="D105" s="72"/>
      <c r="E105" s="47"/>
      <c r="F105" s="47"/>
      <c r="G105" s="58"/>
      <c r="H105" s="47"/>
      <c r="I105" s="73"/>
      <c r="J105" s="62" t="s">
        <v>11</v>
      </c>
      <c r="K105" s="63" t="s">
        <v>81</v>
      </c>
      <c r="L105" s="64" t="str">
        <f>UPPER(IF(OR(K105="a",K105="as"),J101,IF(OR(K105="b",K105="bs"),J109,)))</f>
        <v>LEE YOUNG</v>
      </c>
      <c r="M105" s="55"/>
      <c r="N105" s="47"/>
      <c r="O105" s="68"/>
      <c r="P105" s="47"/>
      <c r="Q105" s="49"/>
      <c r="R105" s="50"/>
    </row>
    <row r="106" spans="1:18" s="51" customFormat="1" ht="9.6" customHeight="1" x14ac:dyDescent="0.2">
      <c r="A106" s="53">
        <v>23</v>
      </c>
      <c r="B106" s="42">
        <f>IF($D106="","",VLOOKUP($D106,'[7]Boys Do Main Draw Prep'!$A$7:$V$39,20))</f>
        <v>0</v>
      </c>
      <c r="C106" s="42">
        <f>IF($D106="","",VLOOKUP($D106,'[7]Boys Do Main Draw Prep'!$A$7:$V$39,21))</f>
        <v>0</v>
      </c>
      <c r="D106" s="43">
        <v>20</v>
      </c>
      <c r="E106" s="42" t="str">
        <f>UPPER(IF($D106="","",VLOOKUP($D106,'[7]Boys Do Main Draw Prep'!$A$7:$V$39,2)))</f>
        <v>BYE</v>
      </c>
      <c r="F106" s="42">
        <f>IF($D106="","",VLOOKUP($D106,'[7]Boys Do Main Draw Prep'!$A$7:$V$39,3))</f>
        <v>0</v>
      </c>
      <c r="G106" s="66"/>
      <c r="H106" s="42">
        <f>IF($D106="","",VLOOKUP($D106,'[7]Boys Do Main Draw Prep'!$A$7:$V$39,4))</f>
        <v>0</v>
      </c>
      <c r="I106" s="46"/>
      <c r="J106" s="47"/>
      <c r="K106" s="68"/>
      <c r="L106" s="47" t="s">
        <v>85</v>
      </c>
      <c r="M106" s="48"/>
      <c r="N106" s="69"/>
      <c r="O106" s="68"/>
      <c r="P106" s="47"/>
      <c r="Q106" s="49"/>
      <c r="R106" s="50"/>
    </row>
    <row r="107" spans="1:18" s="51" customFormat="1" ht="9.6" customHeight="1" x14ac:dyDescent="0.2">
      <c r="A107" s="53"/>
      <c r="B107" s="54"/>
      <c r="C107" s="54"/>
      <c r="D107" s="54"/>
      <c r="E107" s="42" t="str">
        <f>UPPER(IF($D106="","",VLOOKUP($D106,'[7]Boys Do Main Draw Prep'!$A$7:$V$39,7)))</f>
        <v>BYE</v>
      </c>
      <c r="F107" s="42">
        <f>IF($D106="","",VLOOKUP($D106,'[7]Boys Do Main Draw Prep'!$A$7:$V$39,8))</f>
        <v>0</v>
      </c>
      <c r="G107" s="66"/>
      <c r="H107" s="42">
        <f>IF($D106="","",VLOOKUP($D106,'[7]Boys Do Main Draw Prep'!$A$7:$V$39,9))</f>
        <v>0</v>
      </c>
      <c r="I107" s="55"/>
      <c r="J107" s="56" t="str">
        <f>IF(I107="a",E106,IF(I107="b",E108,""))</f>
        <v/>
      </c>
      <c r="K107" s="68"/>
      <c r="L107" s="47"/>
      <c r="M107" s="48"/>
      <c r="N107" s="47"/>
      <c r="O107" s="68"/>
      <c r="P107" s="47"/>
      <c r="Q107" s="49"/>
      <c r="R107" s="50"/>
    </row>
    <row r="108" spans="1:18" s="51" customFormat="1" ht="9.6" customHeight="1" x14ac:dyDescent="0.2">
      <c r="A108" s="53"/>
      <c r="B108" s="54"/>
      <c r="C108" s="54"/>
      <c r="D108" s="72"/>
      <c r="E108" s="47"/>
      <c r="F108" s="47"/>
      <c r="G108" s="58"/>
      <c r="H108" s="47"/>
      <c r="I108" s="59"/>
      <c r="J108" s="60" t="str">
        <f>UPPER(IF(OR(I109="a",I109="as"),E106,IF(OR(I109="b",I109="bs"),E110,)))</f>
        <v>SINGH</v>
      </c>
      <c r="K108" s="75"/>
      <c r="L108" s="47"/>
      <c r="M108" s="48"/>
      <c r="N108" s="47"/>
      <c r="O108" s="68"/>
      <c r="P108" s="47"/>
      <c r="Q108" s="49"/>
      <c r="R108" s="50"/>
    </row>
    <row r="109" spans="1:18" s="51" customFormat="1" ht="9.6" customHeight="1" x14ac:dyDescent="0.2">
      <c r="A109" s="53"/>
      <c r="B109" s="54"/>
      <c r="C109" s="54"/>
      <c r="D109" s="72"/>
      <c r="E109" s="47"/>
      <c r="F109" s="47"/>
      <c r="G109" s="58"/>
      <c r="H109" s="62" t="s">
        <v>11</v>
      </c>
      <c r="I109" s="63" t="s">
        <v>38</v>
      </c>
      <c r="J109" s="64" t="str">
        <f>UPPER(IF(OR(I109="a",I109="as"),E107,IF(OR(I109="b",I109="bs"),E111,)))</f>
        <v>LEE YOUNG</v>
      </c>
      <c r="K109" s="55"/>
      <c r="L109" s="47"/>
      <c r="M109" s="48"/>
      <c r="N109" s="47"/>
      <c r="O109" s="68"/>
      <c r="P109" s="47"/>
      <c r="Q109" s="49"/>
      <c r="R109" s="50"/>
    </row>
    <row r="110" spans="1:18" s="51" customFormat="1" ht="9.6" customHeight="1" x14ac:dyDescent="0.2">
      <c r="A110" s="41">
        <v>24</v>
      </c>
      <c r="B110" s="42">
        <f>IF($D110="","",VLOOKUP($D110,'[7]Boys Do Main Draw Prep'!$A$7:$V$39,20))</f>
        <v>0</v>
      </c>
      <c r="C110" s="42">
        <f>IF($D110="","",VLOOKUP($D110,'[7]Boys Do Main Draw Prep'!$A$7:$V$39,21))</f>
        <v>0</v>
      </c>
      <c r="D110" s="43">
        <v>3</v>
      </c>
      <c r="E110" s="44" t="str">
        <f>UPPER(IF($D110="","",VLOOKUP($D110,'[7]Boys Do Main Draw Prep'!$A$7:$V$39,2)))</f>
        <v>SINGH</v>
      </c>
      <c r="F110" s="44" t="str">
        <f>IF($D110="","",VLOOKUP($D110,'[7]Boys Do Main Draw Prep'!$A$7:$V$39,3))</f>
        <v>JAYDON</v>
      </c>
      <c r="G110" s="45"/>
      <c r="H110" s="44">
        <f>IF($D110="","",VLOOKUP($D110,'[7]Boys Do Main Draw Prep'!$A$7:$V$39,4))</f>
        <v>0</v>
      </c>
      <c r="I110" s="67"/>
      <c r="J110" s="47"/>
      <c r="K110" s="48"/>
      <c r="L110" s="69"/>
      <c r="M110" s="61"/>
      <c r="N110" s="47"/>
      <c r="O110" s="68"/>
      <c r="P110" s="47"/>
      <c r="Q110" s="49"/>
      <c r="R110" s="50"/>
    </row>
    <row r="111" spans="1:18" s="51" customFormat="1" ht="9.6" customHeight="1" x14ac:dyDescent="0.2">
      <c r="A111" s="53"/>
      <c r="B111" s="54"/>
      <c r="C111" s="54"/>
      <c r="D111" s="54"/>
      <c r="E111" s="44" t="str">
        <f>UPPER(IF($D110="","",VLOOKUP($D110,'[7]Boys Do Main Draw Prep'!$A$7:$V$39,7)))</f>
        <v>LEE YOUNG</v>
      </c>
      <c r="F111" s="44" t="str">
        <f>IF($D110="","",VLOOKUP($D110,'[7]Boys Do Main Draw Prep'!$A$7:$V$39,8))</f>
        <v>KEESA</v>
      </c>
      <c r="G111" s="45"/>
      <c r="H111" s="44">
        <f>IF($D110="","",VLOOKUP($D110,'[7]Boys Do Main Draw Prep'!$A$7:$V$39,9))</f>
        <v>0</v>
      </c>
      <c r="I111" s="55"/>
      <c r="J111" s="47"/>
      <c r="K111" s="48"/>
      <c r="L111" s="70"/>
      <c r="M111" s="71"/>
      <c r="N111" s="47"/>
      <c r="O111" s="68"/>
      <c r="P111" s="47"/>
      <c r="Q111" s="49"/>
      <c r="R111" s="50"/>
    </row>
    <row r="112" spans="1:18" s="51" customFormat="1" ht="9.6" customHeight="1" x14ac:dyDescent="0.2">
      <c r="A112" s="53"/>
      <c r="B112" s="54"/>
      <c r="C112" s="54"/>
      <c r="D112" s="72"/>
      <c r="E112" s="47"/>
      <c r="F112" s="47"/>
      <c r="G112" s="58"/>
      <c r="H112" s="47"/>
      <c r="I112" s="73"/>
      <c r="J112" s="47"/>
      <c r="K112" s="48"/>
      <c r="L112" s="47"/>
      <c r="M112" s="48"/>
      <c r="N112" s="48"/>
      <c r="O112" s="59"/>
      <c r="P112" s="60" t="str">
        <f>UPPER(IF(OR(O113="a",O113="as"),N96,IF(OR(O113="b",O113="bs"),N128,)))</f>
        <v>SHEPPARD</v>
      </c>
      <c r="Q112" s="77"/>
      <c r="R112" s="50"/>
    </row>
    <row r="113" spans="1:18" s="51" customFormat="1" ht="9.6" customHeight="1" x14ac:dyDescent="0.2">
      <c r="A113" s="53"/>
      <c r="B113" s="54"/>
      <c r="C113" s="54"/>
      <c r="D113" s="72"/>
      <c r="E113" s="47"/>
      <c r="F113" s="47"/>
      <c r="G113" s="58"/>
      <c r="H113" s="47"/>
      <c r="I113" s="73"/>
      <c r="J113" s="47"/>
      <c r="K113" s="48"/>
      <c r="L113" s="47"/>
      <c r="M113" s="48"/>
      <c r="N113" s="62" t="s">
        <v>11</v>
      </c>
      <c r="O113" s="63" t="s">
        <v>84</v>
      </c>
      <c r="P113" s="64" t="str">
        <f>UPPER(IF(OR(O113="a",O113="as"),N97,IF(OR(O113="b",O113="bs"),N129,)))</f>
        <v>HONORE</v>
      </c>
      <c r="Q113" s="78"/>
      <c r="R113" s="50"/>
    </row>
    <row r="114" spans="1:18" s="51" customFormat="1" ht="9.6" customHeight="1" x14ac:dyDescent="0.2">
      <c r="A114" s="41">
        <v>25</v>
      </c>
      <c r="B114" s="42">
        <f>IF($D114="","",VLOOKUP($D114,'[7]Boys Do Main Draw Prep'!$A$7:$V$39,20))</f>
        <v>0</v>
      </c>
      <c r="C114" s="42">
        <f>IF($D114="","",VLOOKUP($D114,'[7]Boys Do Main Draw Prep'!$A$7:$V$39,21))</f>
        <v>0</v>
      </c>
      <c r="D114" s="43">
        <v>20</v>
      </c>
      <c r="E114" s="44" t="str">
        <f>UPPER(IF($D114="","",VLOOKUP($D114,'[7]Boys Do Main Draw Prep'!$A$7:$V$39,2)))</f>
        <v>BYE</v>
      </c>
      <c r="F114" s="44">
        <f>IF($D114="","",VLOOKUP($D114,'[7]Boys Do Main Draw Prep'!$A$7:$V$39,3))</f>
        <v>0</v>
      </c>
      <c r="G114" s="45"/>
      <c r="H114" s="44">
        <f>IF($D114="","",VLOOKUP($D114,'[7]Boys Do Main Draw Prep'!$A$7:$V$39,4))</f>
        <v>0</v>
      </c>
      <c r="I114" s="46"/>
      <c r="J114" s="47"/>
      <c r="K114" s="48"/>
      <c r="L114" s="47"/>
      <c r="M114" s="48"/>
      <c r="N114" s="47"/>
      <c r="O114" s="68"/>
      <c r="P114" s="69" t="s">
        <v>94</v>
      </c>
      <c r="Q114" s="49"/>
      <c r="R114" s="50"/>
    </row>
    <row r="115" spans="1:18" s="51" customFormat="1" ht="9.6" customHeight="1" x14ac:dyDescent="0.2">
      <c r="A115" s="53"/>
      <c r="B115" s="54"/>
      <c r="C115" s="54"/>
      <c r="D115" s="54"/>
      <c r="E115" s="44" t="str">
        <f>UPPER(IF($D114="","",VLOOKUP($D114,'[7]Boys Do Main Draw Prep'!$A$7:$V$39,7)))</f>
        <v>BYE</v>
      </c>
      <c r="F115" s="44">
        <f>IF($D114="","",VLOOKUP($D114,'[7]Boys Do Main Draw Prep'!$A$7:$V$39,8))</f>
        <v>0</v>
      </c>
      <c r="G115" s="45"/>
      <c r="H115" s="44">
        <f>IF($D114="","",VLOOKUP($D114,'[7]Boys Do Main Draw Prep'!$A$7:$V$39,9))</f>
        <v>0</v>
      </c>
      <c r="I115" s="55"/>
      <c r="J115" s="56" t="str">
        <f>IF(I115="a",E114,IF(I115="b",E116,""))</f>
        <v/>
      </c>
      <c r="K115" s="48"/>
      <c r="L115" s="47"/>
      <c r="M115" s="48"/>
      <c r="N115" s="47"/>
      <c r="O115" s="68"/>
      <c r="P115" s="70"/>
      <c r="Q115" s="79"/>
      <c r="R115" s="50"/>
    </row>
    <row r="116" spans="1:18" s="51" customFormat="1" ht="9.6" customHeight="1" x14ac:dyDescent="0.2">
      <c r="A116" s="53"/>
      <c r="B116" s="54"/>
      <c r="C116" s="54"/>
      <c r="D116" s="72"/>
      <c r="E116" s="47"/>
      <c r="F116" s="47"/>
      <c r="G116" s="58"/>
      <c r="H116" s="47"/>
      <c r="I116" s="59"/>
      <c r="J116" s="60" t="str">
        <f>UPPER(IF(OR(I117="a",I117="as"),E114,IF(OR(I117="b",I117="bs"),E118,)))</f>
        <v>PASEA</v>
      </c>
      <c r="K116" s="61"/>
      <c r="L116" s="47"/>
      <c r="M116" s="48"/>
      <c r="N116" s="47"/>
      <c r="O116" s="68"/>
      <c r="P116" s="47"/>
      <c r="Q116" s="49"/>
      <c r="R116" s="50"/>
    </row>
    <row r="117" spans="1:18" s="51" customFormat="1" ht="9.6" customHeight="1" x14ac:dyDescent="0.2">
      <c r="A117" s="53"/>
      <c r="B117" s="54"/>
      <c r="C117" s="54"/>
      <c r="D117" s="72"/>
      <c r="E117" s="47"/>
      <c r="F117" s="47"/>
      <c r="G117" s="58"/>
      <c r="H117" s="62" t="s">
        <v>11</v>
      </c>
      <c r="I117" s="63" t="s">
        <v>38</v>
      </c>
      <c r="J117" s="64" t="str">
        <f>UPPER(IF(OR(I117="a",I117="as"),E115,IF(OR(I117="b",I117="bs"),E119,)))</f>
        <v>ALEXIS</v>
      </c>
      <c r="K117" s="65"/>
      <c r="L117" s="47"/>
      <c r="M117" s="48"/>
      <c r="N117" s="47"/>
      <c r="O117" s="68"/>
      <c r="P117" s="47"/>
      <c r="Q117" s="49"/>
      <c r="R117" s="50"/>
    </row>
    <row r="118" spans="1:18" s="51" customFormat="1" ht="9.6" customHeight="1" x14ac:dyDescent="0.2">
      <c r="A118" s="53">
        <v>26</v>
      </c>
      <c r="B118" s="42">
        <f>IF($D118="","",VLOOKUP($D118,'[7]Boys Do Main Draw Prep'!$A$7:$V$39,20))</f>
        <v>0</v>
      </c>
      <c r="C118" s="42">
        <f>IF($D118="","",VLOOKUP($D118,'[7]Boys Do Main Draw Prep'!$A$7:$V$39,21))</f>
        <v>0</v>
      </c>
      <c r="D118" s="43">
        <v>17</v>
      </c>
      <c r="E118" s="42" t="str">
        <f>UPPER(IF($D118="","",VLOOKUP($D118,'[7]Boys Do Main Draw Prep'!$A$7:$V$39,2)))</f>
        <v>PASEA</v>
      </c>
      <c r="F118" s="42" t="str">
        <f>IF($D118="","",VLOOKUP($D118,'[7]Boys Do Main Draw Prep'!$A$7:$V$39,3))</f>
        <v>TIM</v>
      </c>
      <c r="G118" s="66"/>
      <c r="H118" s="42">
        <f>IF($D118="","",VLOOKUP($D118,'[7]Boys Do Main Draw Prep'!$A$7:$V$39,4))</f>
        <v>0</v>
      </c>
      <c r="I118" s="67"/>
      <c r="J118" s="47"/>
      <c r="K118" s="68"/>
      <c r="L118" s="69"/>
      <c r="M118" s="61"/>
      <c r="N118" s="47"/>
      <c r="O118" s="68"/>
      <c r="P118" s="47"/>
      <c r="Q118" s="49"/>
      <c r="R118" s="50"/>
    </row>
    <row r="119" spans="1:18" s="51" customFormat="1" ht="9.6" customHeight="1" x14ac:dyDescent="0.2">
      <c r="A119" s="53"/>
      <c r="B119" s="54"/>
      <c r="C119" s="54"/>
      <c r="D119" s="54"/>
      <c r="E119" s="42" t="str">
        <f>UPPER(IF($D118="","",VLOOKUP($D118,'[7]Boys Do Main Draw Prep'!$A$7:$V$39,7)))</f>
        <v>ALEXIS</v>
      </c>
      <c r="F119" s="42" t="str">
        <f>IF($D118="","",VLOOKUP($D118,'[7]Boys Do Main Draw Prep'!$A$7:$V$39,8))</f>
        <v>AALISHA</v>
      </c>
      <c r="G119" s="66"/>
      <c r="H119" s="42">
        <f>IF($D118="","",VLOOKUP($D118,'[7]Boys Do Main Draw Prep'!$A$7:$V$39,9))</f>
        <v>0</v>
      </c>
      <c r="I119" s="55"/>
      <c r="J119" s="47"/>
      <c r="K119" s="68"/>
      <c r="L119" s="70"/>
      <c r="M119" s="71"/>
      <c r="N119" s="47"/>
      <c r="O119" s="68"/>
      <c r="P119" s="47"/>
      <c r="Q119" s="49"/>
      <c r="R119" s="50"/>
    </row>
    <row r="120" spans="1:18" s="51" customFormat="1" ht="9.6" customHeight="1" x14ac:dyDescent="0.2">
      <c r="A120" s="53"/>
      <c r="B120" s="54"/>
      <c r="C120" s="54"/>
      <c r="D120" s="72"/>
      <c r="E120" s="47"/>
      <c r="F120" s="47"/>
      <c r="G120" s="58"/>
      <c r="H120" s="47"/>
      <c r="I120" s="73"/>
      <c r="J120" s="47"/>
      <c r="K120" s="59"/>
      <c r="L120" s="60" t="str">
        <f>UPPER(IF(OR(K121="a",K121="as"),J116,IF(OR(K121="b",K121="bs"),J124,)))</f>
        <v>PASEA</v>
      </c>
      <c r="M120" s="48"/>
      <c r="N120" s="47"/>
      <c r="O120" s="68"/>
      <c r="P120" s="47"/>
      <c r="Q120" s="49"/>
      <c r="R120" s="50"/>
    </row>
    <row r="121" spans="1:18" s="51" customFormat="1" ht="9.6" customHeight="1" x14ac:dyDescent="0.2">
      <c r="A121" s="53"/>
      <c r="B121" s="54"/>
      <c r="C121" s="54"/>
      <c r="D121" s="72"/>
      <c r="E121" s="47"/>
      <c r="F121" s="47"/>
      <c r="G121" s="58"/>
      <c r="H121" s="47"/>
      <c r="I121" s="73"/>
      <c r="J121" s="62" t="s">
        <v>11</v>
      </c>
      <c r="K121" s="63" t="s">
        <v>82</v>
      </c>
      <c r="L121" s="64" t="str">
        <f>UPPER(IF(OR(K121="a",K121="as"),J117,IF(OR(K121="b",K121="bs"),J125,)))</f>
        <v>ALEXIS</v>
      </c>
      <c r="M121" s="65"/>
      <c r="N121" s="47"/>
      <c r="O121" s="68"/>
      <c r="P121" s="47"/>
      <c r="Q121" s="49"/>
      <c r="R121" s="50"/>
    </row>
    <row r="122" spans="1:18" s="51" customFormat="1" ht="9.6" customHeight="1" x14ac:dyDescent="0.2">
      <c r="A122" s="53">
        <v>27</v>
      </c>
      <c r="B122" s="42">
        <f>IF($D122="","",VLOOKUP($D122,'[7]Boys Do Main Draw Prep'!$A$7:$V$39,20))</f>
        <v>0</v>
      </c>
      <c r="C122" s="42">
        <f>IF($D122="","",VLOOKUP($D122,'[7]Boys Do Main Draw Prep'!$A$7:$V$39,21))</f>
        <v>0</v>
      </c>
      <c r="D122" s="43">
        <v>20</v>
      </c>
      <c r="E122" s="42" t="str">
        <f>UPPER(IF($D122="","",VLOOKUP($D122,'[7]Boys Do Main Draw Prep'!$A$7:$V$39,2)))</f>
        <v>BYE</v>
      </c>
      <c r="F122" s="42">
        <f>IF($D122="","",VLOOKUP($D122,'[7]Boys Do Main Draw Prep'!$A$7:$V$39,3))</f>
        <v>0</v>
      </c>
      <c r="G122" s="66"/>
      <c r="H122" s="42">
        <f>IF($D122="","",VLOOKUP($D122,'[7]Boys Do Main Draw Prep'!$A$7:$V$39,4))</f>
        <v>0</v>
      </c>
      <c r="I122" s="46"/>
      <c r="J122" s="47"/>
      <c r="K122" s="68"/>
      <c r="L122" s="47" t="s">
        <v>283</v>
      </c>
      <c r="M122" s="68"/>
      <c r="N122" s="69"/>
      <c r="O122" s="68"/>
      <c r="P122" s="47"/>
      <c r="Q122" s="49"/>
      <c r="R122" s="50"/>
    </row>
    <row r="123" spans="1:18" s="51" customFormat="1" ht="9.6" customHeight="1" x14ac:dyDescent="0.2">
      <c r="A123" s="53"/>
      <c r="B123" s="54"/>
      <c r="C123" s="54"/>
      <c r="D123" s="54"/>
      <c r="E123" s="42" t="str">
        <f>UPPER(IF($D122="","",VLOOKUP($D122,'[7]Boys Do Main Draw Prep'!$A$7:$V$39,7)))</f>
        <v>BYE</v>
      </c>
      <c r="F123" s="42">
        <f>IF($D122="","",VLOOKUP($D122,'[7]Boys Do Main Draw Prep'!$A$7:$V$39,8))</f>
        <v>0</v>
      </c>
      <c r="G123" s="66"/>
      <c r="H123" s="42">
        <f>IF($D122="","",VLOOKUP($D122,'[7]Boys Do Main Draw Prep'!$A$7:$V$39,9))</f>
        <v>0</v>
      </c>
      <c r="I123" s="55"/>
      <c r="J123" s="56" t="str">
        <f>IF(I123="a",E122,IF(I123="b",E124,""))</f>
        <v/>
      </c>
      <c r="K123" s="68"/>
      <c r="L123" s="47"/>
      <c r="M123" s="68"/>
      <c r="N123" s="47"/>
      <c r="O123" s="68"/>
      <c r="P123" s="47"/>
      <c r="Q123" s="49"/>
      <c r="R123" s="50"/>
    </row>
    <row r="124" spans="1:18" s="51" customFormat="1" ht="9.6" customHeight="1" x14ac:dyDescent="0.2">
      <c r="A124" s="53"/>
      <c r="B124" s="54"/>
      <c r="C124" s="54"/>
      <c r="D124" s="54"/>
      <c r="E124" s="47"/>
      <c r="F124" s="47"/>
      <c r="G124" s="58"/>
      <c r="H124" s="47"/>
      <c r="I124" s="59"/>
      <c r="J124" s="60" t="str">
        <f>UPPER(IF(OR(I125="a",I125="as"),E122,IF(OR(I125="b",I125="bs"),E126,)))</f>
        <v>SYLVESTER</v>
      </c>
      <c r="K124" s="75"/>
      <c r="L124" s="47"/>
      <c r="M124" s="68"/>
      <c r="N124" s="47"/>
      <c r="O124" s="68"/>
      <c r="P124" s="47"/>
      <c r="Q124" s="49"/>
      <c r="R124" s="50"/>
    </row>
    <row r="125" spans="1:18" s="51" customFormat="1" ht="9.6" customHeight="1" x14ac:dyDescent="0.2">
      <c r="A125" s="53"/>
      <c r="B125" s="54"/>
      <c r="C125" s="54"/>
      <c r="D125" s="54"/>
      <c r="E125" s="47"/>
      <c r="F125" s="47"/>
      <c r="G125" s="58"/>
      <c r="H125" s="62" t="s">
        <v>11</v>
      </c>
      <c r="I125" s="63" t="s">
        <v>38</v>
      </c>
      <c r="J125" s="64" t="str">
        <f>UPPER(IF(OR(I125="a",I125="as"),E123,IF(OR(I125="b",I125="bs"),E127,)))</f>
        <v>SABGA</v>
      </c>
      <c r="K125" s="55"/>
      <c r="L125" s="47"/>
      <c r="M125" s="68"/>
      <c r="N125" s="47"/>
      <c r="O125" s="68"/>
      <c r="P125" s="47"/>
      <c r="Q125" s="49"/>
      <c r="R125" s="50"/>
    </row>
    <row r="126" spans="1:18" s="51" customFormat="1" ht="9.6" customHeight="1" x14ac:dyDescent="0.2">
      <c r="A126" s="53">
        <v>28</v>
      </c>
      <c r="B126" s="42">
        <f>IF($D126="","",VLOOKUP($D126,'[7]Boys Do Main Draw Prep'!$A$7:$V$39,20))</f>
        <v>0</v>
      </c>
      <c r="C126" s="42">
        <f>IF($D126="","",VLOOKUP($D126,'[7]Boys Do Main Draw Prep'!$A$7:$V$39,21))</f>
        <v>0</v>
      </c>
      <c r="D126" s="43">
        <v>19</v>
      </c>
      <c r="E126" s="44" t="str">
        <f>UPPER(IF($D126="","",VLOOKUP($D126,'[7]Boys Do Main Draw Prep'!$A$7:$V$39,2)))</f>
        <v>SYLVESTER</v>
      </c>
      <c r="F126" s="44" t="str">
        <f>IF($D126="","",VLOOKUP($D126,'[7]Boys Do Main Draw Prep'!$A$7:$V$39,3))</f>
        <v>SEBESTIAN</v>
      </c>
      <c r="G126" s="45"/>
      <c r="H126" s="44">
        <f>IF($D126="","",VLOOKUP($D126,'[7]Boys Do Main Draw Prep'!$A$7:$V$39,4))</f>
        <v>0</v>
      </c>
      <c r="I126" s="67"/>
      <c r="J126" s="47"/>
      <c r="K126" s="48"/>
      <c r="L126" s="69"/>
      <c r="M126" s="75"/>
      <c r="N126" s="47"/>
      <c r="O126" s="68"/>
      <c r="P126" s="47"/>
      <c r="Q126" s="49"/>
      <c r="R126" s="50"/>
    </row>
    <row r="127" spans="1:18" s="51" customFormat="1" ht="9.6" customHeight="1" x14ac:dyDescent="0.2">
      <c r="A127" s="53"/>
      <c r="B127" s="54"/>
      <c r="C127" s="54"/>
      <c r="D127" s="54"/>
      <c r="E127" s="44" t="str">
        <f>UPPER(IF($D126="","",VLOOKUP($D126,'[7]Boys Do Main Draw Prep'!$A$7:$V$39,7)))</f>
        <v>SABGA</v>
      </c>
      <c r="F127" s="44" t="str">
        <f>IF($D126="","",VLOOKUP($D126,'[7]Boys Do Main Draw Prep'!$A$7:$V$39,8))</f>
        <v>GIANNA</v>
      </c>
      <c r="G127" s="45"/>
      <c r="H127" s="44">
        <f>IF($D126="","",VLOOKUP($D126,'[7]Boys Do Main Draw Prep'!$A$7:$V$39,9))</f>
        <v>0</v>
      </c>
      <c r="I127" s="55"/>
      <c r="J127" s="47"/>
      <c r="K127" s="48"/>
      <c r="L127" s="70"/>
      <c r="M127" s="76"/>
      <c r="N127" s="47"/>
      <c r="O127" s="68"/>
      <c r="P127" s="47"/>
      <c r="Q127" s="49"/>
      <c r="R127" s="50"/>
    </row>
    <row r="128" spans="1:18" s="51" customFormat="1" ht="9.6" customHeight="1" x14ac:dyDescent="0.2">
      <c r="A128" s="53"/>
      <c r="B128" s="54"/>
      <c r="C128" s="54"/>
      <c r="D128" s="54"/>
      <c r="E128" s="47"/>
      <c r="F128" s="47"/>
      <c r="G128" s="58"/>
      <c r="H128" s="47"/>
      <c r="I128" s="73"/>
      <c r="J128" s="47"/>
      <c r="K128" s="48"/>
      <c r="L128" s="47"/>
      <c r="M128" s="59"/>
      <c r="N128" s="60" t="str">
        <f>UPPER(IF(OR(M129="a",M129="as"),L120,IF(OR(M129="b",M129="bs"),L136,)))</f>
        <v>SHEPPARD</v>
      </c>
      <c r="O128" s="68"/>
      <c r="P128" s="47"/>
      <c r="Q128" s="49"/>
      <c r="R128" s="50"/>
    </row>
    <row r="129" spans="1:18" s="51" customFormat="1" ht="9.6" customHeight="1" x14ac:dyDescent="0.2">
      <c r="A129" s="53"/>
      <c r="B129" s="54"/>
      <c r="C129" s="54"/>
      <c r="D129" s="54"/>
      <c r="E129" s="47"/>
      <c r="F129" s="47"/>
      <c r="G129" s="58"/>
      <c r="H129" s="47"/>
      <c r="I129" s="73"/>
      <c r="J129" s="47"/>
      <c r="K129" s="48"/>
      <c r="L129" s="62" t="s">
        <v>11</v>
      </c>
      <c r="M129" s="63" t="s">
        <v>84</v>
      </c>
      <c r="N129" s="64" t="str">
        <f>UPPER(IF(OR(M129="a",M129="as"),L121,IF(OR(M129="b",M129="bs"),L137,)))</f>
        <v>HONORE</v>
      </c>
      <c r="O129" s="55"/>
      <c r="P129" s="47"/>
      <c r="Q129" s="49"/>
      <c r="R129" s="50"/>
    </row>
    <row r="130" spans="1:18" s="51" customFormat="1" ht="9.6" customHeight="1" x14ac:dyDescent="0.2">
      <c r="A130" s="53">
        <v>29</v>
      </c>
      <c r="B130" s="42">
        <f>IF($D130="","",VLOOKUP($D130,'[7]Boys Do Main Draw Prep'!$A$7:$V$39,20))</f>
        <v>0</v>
      </c>
      <c r="C130" s="42">
        <f>IF($D130="","",VLOOKUP($D130,'[7]Boys Do Main Draw Prep'!$A$7:$V$39,21))</f>
        <v>0</v>
      </c>
      <c r="D130" s="43">
        <v>20</v>
      </c>
      <c r="E130" s="42" t="str">
        <f>UPPER(IF($D130="","",VLOOKUP($D130,'[7]Boys Do Main Draw Prep'!$A$7:$V$39,2)))</f>
        <v>BYE</v>
      </c>
      <c r="F130" s="42">
        <f>IF($D130="","",VLOOKUP($D130,'[7]Boys Do Main Draw Prep'!$A$7:$V$39,3))</f>
        <v>0</v>
      </c>
      <c r="G130" s="66"/>
      <c r="H130" s="42">
        <f>IF($D130="","",VLOOKUP($D130,'[7]Boys Do Main Draw Prep'!$A$7:$V$39,4))</f>
        <v>0</v>
      </c>
      <c r="I130" s="46"/>
      <c r="J130" s="47"/>
      <c r="K130" s="48"/>
      <c r="L130" s="47"/>
      <c r="M130" s="68"/>
      <c r="N130" s="47" t="s">
        <v>93</v>
      </c>
      <c r="O130" s="48"/>
      <c r="P130" s="47"/>
      <c r="Q130" s="49"/>
      <c r="R130" s="50"/>
    </row>
    <row r="131" spans="1:18" s="51" customFormat="1" ht="9.6" customHeight="1" x14ac:dyDescent="0.2">
      <c r="A131" s="53"/>
      <c r="B131" s="54"/>
      <c r="C131" s="54"/>
      <c r="D131" s="54"/>
      <c r="E131" s="42" t="str">
        <f>UPPER(IF($D130="","",VLOOKUP($D130,'[7]Boys Do Main Draw Prep'!$A$7:$V$39,7)))</f>
        <v>BYE</v>
      </c>
      <c r="F131" s="42">
        <f>IF($D130="","",VLOOKUP($D130,'[7]Boys Do Main Draw Prep'!$A$7:$V$39,8))</f>
        <v>0</v>
      </c>
      <c r="G131" s="66"/>
      <c r="H131" s="42">
        <f>IF($D130="","",VLOOKUP($D130,'[7]Boys Do Main Draw Prep'!$A$7:$V$39,9))</f>
        <v>0</v>
      </c>
      <c r="I131" s="55"/>
      <c r="J131" s="56" t="str">
        <f>IF(I131="a",E130,IF(I131="b",E132,""))</f>
        <v/>
      </c>
      <c r="K131" s="48"/>
      <c r="L131" s="47"/>
      <c r="M131" s="68"/>
      <c r="N131" s="47"/>
      <c r="O131" s="48"/>
      <c r="P131" s="47"/>
      <c r="Q131" s="49"/>
      <c r="R131" s="50"/>
    </row>
    <row r="132" spans="1:18" s="51" customFormat="1" ht="9.6" customHeight="1" x14ac:dyDescent="0.2">
      <c r="A132" s="53"/>
      <c r="B132" s="54"/>
      <c r="C132" s="54"/>
      <c r="D132" s="72"/>
      <c r="E132" s="47"/>
      <c r="F132" s="47"/>
      <c r="G132" s="58"/>
      <c r="H132" s="47"/>
      <c r="I132" s="59"/>
      <c r="J132" s="60" t="str">
        <f>UPPER(IF(OR(I133="a",I133="as"),E130,IF(OR(I133="b",I133="bs"),E134,)))</f>
        <v>WONG</v>
      </c>
      <c r="K132" s="61"/>
      <c r="L132" s="47"/>
      <c r="M132" s="68"/>
      <c r="N132" s="47"/>
      <c r="O132" s="48"/>
      <c r="P132" s="47"/>
      <c r="Q132" s="49"/>
      <c r="R132" s="50"/>
    </row>
    <row r="133" spans="1:18" s="51" customFormat="1" ht="9.6" customHeight="1" x14ac:dyDescent="0.2">
      <c r="A133" s="53"/>
      <c r="B133" s="54"/>
      <c r="C133" s="54"/>
      <c r="D133" s="72"/>
      <c r="E133" s="47"/>
      <c r="F133" s="47"/>
      <c r="G133" s="58"/>
      <c r="H133" s="62" t="s">
        <v>11</v>
      </c>
      <c r="I133" s="63" t="s">
        <v>38</v>
      </c>
      <c r="J133" s="64" t="str">
        <f>UPPER(IF(OR(I133="a",I133="as"),E131,IF(OR(I133="b",I133="bs"),E135,)))</f>
        <v>WONG</v>
      </c>
      <c r="K133" s="65"/>
      <c r="L133" s="47"/>
      <c r="M133" s="68"/>
      <c r="N133" s="47"/>
      <c r="O133" s="48"/>
      <c r="P133" s="47"/>
      <c r="Q133" s="49"/>
      <c r="R133" s="50"/>
    </row>
    <row r="134" spans="1:18" s="51" customFormat="1" ht="9.6" customHeight="1" x14ac:dyDescent="0.2">
      <c r="A134" s="53">
        <v>30</v>
      </c>
      <c r="B134" s="42">
        <f>IF($D134="","",VLOOKUP($D134,'[7]Boys Do Main Draw Prep'!$A$7:$V$39,20))</f>
        <v>0</v>
      </c>
      <c r="C134" s="42">
        <f>IF($D134="","",VLOOKUP($D134,'[7]Boys Do Main Draw Prep'!$A$7:$V$39,21))</f>
        <v>0</v>
      </c>
      <c r="D134" s="43">
        <v>15</v>
      </c>
      <c r="E134" s="42" t="str">
        <f>UPPER(IF($D134="","",VLOOKUP($D134,'[7]Boys Do Main Draw Prep'!$A$7:$V$39,2)))</f>
        <v>WONG</v>
      </c>
      <c r="F134" s="42" t="str">
        <f>IF($D134="","",VLOOKUP($D134,'[7]Boys Do Main Draw Prep'!$A$7:$V$39,3))</f>
        <v xml:space="preserve">ETHAN </v>
      </c>
      <c r="G134" s="66"/>
      <c r="H134" s="42">
        <f>IF($D134="","",VLOOKUP($D134,'[7]Boys Do Main Draw Prep'!$A$7:$V$39,4))</f>
        <v>0</v>
      </c>
      <c r="I134" s="67"/>
      <c r="J134" s="47"/>
      <c r="K134" s="68"/>
      <c r="L134" s="69"/>
      <c r="M134" s="75"/>
      <c r="N134" s="47"/>
      <c r="O134" s="48"/>
      <c r="P134" s="47"/>
      <c r="Q134" s="49"/>
      <c r="R134" s="50"/>
    </row>
    <row r="135" spans="1:18" s="51" customFormat="1" ht="9.6" customHeight="1" x14ac:dyDescent="0.2">
      <c r="A135" s="53"/>
      <c r="B135" s="54"/>
      <c r="C135" s="54"/>
      <c r="D135" s="54"/>
      <c r="E135" s="42" t="str">
        <f>UPPER(IF($D134="","",VLOOKUP($D134,'[7]Boys Do Main Draw Prep'!$A$7:$V$39,7)))</f>
        <v>WONG</v>
      </c>
      <c r="F135" s="42" t="str">
        <f>IF($D134="","",VLOOKUP($D134,'[7]Boys Do Main Draw Prep'!$A$7:$V$39,8))</f>
        <v>CAMERON</v>
      </c>
      <c r="G135" s="66"/>
      <c r="H135" s="42">
        <f>IF($D134="","",VLOOKUP($D134,'[7]Boys Do Main Draw Prep'!$A$7:$V$39,9))</f>
        <v>0</v>
      </c>
      <c r="I135" s="55"/>
      <c r="J135" s="47"/>
      <c r="K135" s="68"/>
      <c r="L135" s="70"/>
      <c r="M135" s="76"/>
      <c r="N135" s="47"/>
      <c r="O135" s="48"/>
      <c r="P135" s="47"/>
      <c r="Q135" s="49"/>
      <c r="R135" s="50"/>
    </row>
    <row r="136" spans="1:18" s="51" customFormat="1" ht="9.6" customHeight="1" x14ac:dyDescent="0.2">
      <c r="A136" s="53"/>
      <c r="B136" s="54"/>
      <c r="C136" s="54"/>
      <c r="D136" s="72"/>
      <c r="E136" s="47"/>
      <c r="F136" s="47"/>
      <c r="G136" s="58"/>
      <c r="H136" s="47"/>
      <c r="I136" s="73"/>
      <c r="J136" s="47"/>
      <c r="K136" s="59"/>
      <c r="L136" s="60" t="str">
        <f>UPPER(IF(OR(K137="a",K137="as"),J132,IF(OR(K137="b",K137="bs"),J140,)))</f>
        <v>SHEPPARD</v>
      </c>
      <c r="M136" s="68"/>
      <c r="N136" s="47"/>
      <c r="O136" s="48"/>
      <c r="P136" s="47"/>
      <c r="Q136" s="49"/>
      <c r="R136" s="50"/>
    </row>
    <row r="137" spans="1:18" s="51" customFormat="1" ht="9.6" customHeight="1" x14ac:dyDescent="0.2">
      <c r="A137" s="53"/>
      <c r="B137" s="54"/>
      <c r="C137" s="54"/>
      <c r="D137" s="72"/>
      <c r="E137" s="47"/>
      <c r="F137" s="47"/>
      <c r="G137" s="58"/>
      <c r="H137" s="47"/>
      <c r="I137" s="73"/>
      <c r="J137" s="62" t="s">
        <v>11</v>
      </c>
      <c r="K137" s="63" t="s">
        <v>84</v>
      </c>
      <c r="L137" s="64" t="str">
        <f>UPPER(IF(OR(K137="a",K137="as"),J133,IF(OR(K137="b",K137="bs"),J141,)))</f>
        <v>HONORE</v>
      </c>
      <c r="M137" s="55"/>
      <c r="N137" s="47"/>
      <c r="O137" s="48"/>
      <c r="P137" s="47"/>
      <c r="Q137" s="49"/>
      <c r="R137" s="50"/>
    </row>
    <row r="138" spans="1:18" s="51" customFormat="1" ht="9.6" customHeight="1" x14ac:dyDescent="0.2">
      <c r="A138" s="53">
        <v>31</v>
      </c>
      <c r="B138" s="42">
        <f>IF($D138="","",VLOOKUP($D138,'[7]Boys Do Main Draw Prep'!$A$7:$V$39,20))</f>
        <v>0</v>
      </c>
      <c r="C138" s="42">
        <f>IF($D138="","",VLOOKUP($D138,'[7]Boys Do Main Draw Prep'!$A$7:$V$39,21))</f>
        <v>0</v>
      </c>
      <c r="D138" s="43">
        <v>20</v>
      </c>
      <c r="E138" s="42" t="str">
        <f>UPPER(IF($D138="","",VLOOKUP($D138,'[7]Boys Do Main Draw Prep'!$A$7:$V$39,2)))</f>
        <v>BYE</v>
      </c>
      <c r="F138" s="42">
        <f>IF($D138="","",VLOOKUP($D138,'[7]Boys Do Main Draw Prep'!$A$7:$V$39,3))</f>
        <v>0</v>
      </c>
      <c r="G138" s="66"/>
      <c r="H138" s="42">
        <f>IF($D138="","",VLOOKUP($D138,'[7]Boys Do Main Draw Prep'!$A$7:$V$39,4))</f>
        <v>0</v>
      </c>
      <c r="I138" s="46"/>
      <c r="J138" s="47"/>
      <c r="K138" s="68"/>
      <c r="L138" s="47" t="s">
        <v>91</v>
      </c>
      <c r="M138" s="48"/>
      <c r="N138" s="238" t="str">
        <f>N63</f>
        <v>Final</v>
      </c>
      <c r="O138" s="239"/>
      <c r="P138" s="238" t="str">
        <f>P63</f>
        <v>Winners</v>
      </c>
      <c r="Q138" s="239"/>
      <c r="R138" s="50"/>
    </row>
    <row r="139" spans="1:18" s="51" customFormat="1" ht="9.6" customHeight="1" x14ac:dyDescent="0.2">
      <c r="A139" s="53"/>
      <c r="B139" s="54"/>
      <c r="C139" s="54"/>
      <c r="D139" s="54"/>
      <c r="E139" s="42" t="str">
        <f>UPPER(IF($D138="","",VLOOKUP($D138,'[7]Boys Do Main Draw Prep'!$A$7:$V$39,7)))</f>
        <v>BYE</v>
      </c>
      <c r="F139" s="42">
        <f>IF($D138="","",VLOOKUP($D138,'[7]Boys Do Main Draw Prep'!$A$7:$V$39,8))</f>
        <v>0</v>
      </c>
      <c r="G139" s="66"/>
      <c r="H139" s="42">
        <f>IF($D138="","",VLOOKUP($D138,'[7]Boys Do Main Draw Prep'!$A$7:$V$39,9))</f>
        <v>0</v>
      </c>
      <c r="I139" s="55"/>
      <c r="J139" s="56" t="str">
        <f>IF(I139="a",E138,IF(I139="b",E140,""))</f>
        <v/>
      </c>
      <c r="K139" s="68"/>
      <c r="L139" s="47"/>
      <c r="M139" s="48"/>
      <c r="N139" s="240" t="str">
        <f>N64</f>
        <v>LESLIE</v>
      </c>
      <c r="O139" s="239"/>
      <c r="P139" s="242"/>
      <c r="Q139" s="239"/>
      <c r="R139" s="50"/>
    </row>
    <row r="140" spans="1:18" s="51" customFormat="1" ht="9.6" customHeight="1" x14ac:dyDescent="0.2">
      <c r="A140" s="53"/>
      <c r="B140" s="54"/>
      <c r="C140" s="54"/>
      <c r="D140" s="54"/>
      <c r="E140" s="56"/>
      <c r="F140" s="56"/>
      <c r="G140" s="80"/>
      <c r="H140" s="56"/>
      <c r="I140" s="59"/>
      <c r="J140" s="60" t="str">
        <f>UPPER(IF(OR(I141="a",I141="as"),E138,IF(OR(I141="b",I141="bs"),E142,)))</f>
        <v>SHEPPARD</v>
      </c>
      <c r="K140" s="75"/>
      <c r="L140" s="47"/>
      <c r="M140" s="48"/>
      <c r="N140" s="243" t="str">
        <f>N65</f>
        <v>FRANK</v>
      </c>
      <c r="O140" s="259"/>
      <c r="P140" s="242"/>
      <c r="Q140" s="239"/>
      <c r="R140" s="50"/>
    </row>
    <row r="141" spans="1:18" s="51" customFormat="1" ht="9.6" customHeight="1" x14ac:dyDescent="0.2">
      <c r="A141" s="53"/>
      <c r="B141" s="54"/>
      <c r="C141" s="54"/>
      <c r="D141" s="54"/>
      <c r="E141" s="47"/>
      <c r="F141" s="47"/>
      <c r="G141" s="58"/>
      <c r="H141" s="62" t="s">
        <v>11</v>
      </c>
      <c r="I141" s="63" t="s">
        <v>38</v>
      </c>
      <c r="J141" s="64" t="str">
        <f>UPPER(IF(OR(I141="a",I141="as"),E139,IF(OR(I141="b",I141="bs"),E143,)))</f>
        <v>HONORE</v>
      </c>
      <c r="K141" s="55"/>
      <c r="L141" s="47"/>
      <c r="M141" s="48"/>
      <c r="N141" s="242"/>
      <c r="O141" s="260"/>
      <c r="P141" s="246" t="str">
        <f>P66</f>
        <v>SHEPPARD</v>
      </c>
      <c r="Q141" s="239"/>
      <c r="R141" s="50"/>
    </row>
    <row r="142" spans="1:18" s="51" customFormat="1" ht="9.6" customHeight="1" x14ac:dyDescent="0.2">
      <c r="A142" s="41">
        <v>32</v>
      </c>
      <c r="B142" s="42">
        <f>IF($D142="","",VLOOKUP($D142,'[7]Boys Do Main Draw Prep'!$A$7:$V$39,20))</f>
        <v>0</v>
      </c>
      <c r="C142" s="42">
        <f>IF($D142="","",VLOOKUP($D142,'[7]Boys Do Main Draw Prep'!$A$7:$V$39,21))</f>
        <v>0</v>
      </c>
      <c r="D142" s="43">
        <v>2</v>
      </c>
      <c r="E142" s="44" t="str">
        <f>UPPER(IF($D142="","",VLOOKUP($D142,'[7]Boys Do Main Draw Prep'!$A$7:$V$39,2)))</f>
        <v>SHEPPARD</v>
      </c>
      <c r="F142" s="44" t="str">
        <f>IF($D142="","",VLOOKUP($D142,'[7]Boys Do Main Draw Prep'!$A$7:$V$39,3))</f>
        <v>LIAM</v>
      </c>
      <c r="G142" s="45"/>
      <c r="H142" s="44">
        <f>IF($D142="","",VLOOKUP($D142,'[7]Boys Do Main Draw Prep'!$A$7:$V$39,4))</f>
        <v>0</v>
      </c>
      <c r="I142" s="67"/>
      <c r="J142" s="47"/>
      <c r="K142" s="48"/>
      <c r="L142" s="69"/>
      <c r="M142" s="61"/>
      <c r="N142" s="242"/>
      <c r="O142" s="260" t="s">
        <v>84</v>
      </c>
      <c r="P142" s="243" t="str">
        <f>P67</f>
        <v>HONORE</v>
      </c>
      <c r="Q142" s="259"/>
      <c r="R142" s="50"/>
    </row>
    <row r="143" spans="1:18" s="51" customFormat="1" ht="9.6" customHeight="1" x14ac:dyDescent="0.2">
      <c r="A143" s="53"/>
      <c r="B143" s="54"/>
      <c r="C143" s="54"/>
      <c r="D143" s="54"/>
      <c r="E143" s="44" t="str">
        <f>UPPER(IF($D142="","",VLOOKUP($D142,'[7]Boys Do Main Draw Prep'!$A$7:$V$39,7)))</f>
        <v>HONORE</v>
      </c>
      <c r="F143" s="44" t="str">
        <f>IF($D142="","",VLOOKUP($D142,'[7]Boys Do Main Draw Prep'!$A$7:$V$39,8))</f>
        <v>MARIA</v>
      </c>
      <c r="G143" s="45"/>
      <c r="H143" s="44">
        <f>IF($D142="","",VLOOKUP($D142,'[7]Boys Do Main Draw Prep'!$A$7:$V$39,9))</f>
        <v>0</v>
      </c>
      <c r="I143" s="55"/>
      <c r="J143" s="47"/>
      <c r="K143" s="48"/>
      <c r="L143" s="70"/>
      <c r="M143" s="71"/>
      <c r="N143" s="240" t="str">
        <f>N68</f>
        <v>SHEPPARD</v>
      </c>
      <c r="O143" s="260"/>
      <c r="P143" s="242" t="str">
        <f>P68</f>
        <v>42 24 10/4</v>
      </c>
      <c r="Q143" s="239"/>
      <c r="R143" s="50"/>
    </row>
    <row r="144" spans="1:18" s="51" customFormat="1" ht="9.6" customHeight="1" x14ac:dyDescent="0.2">
      <c r="A144" s="81"/>
      <c r="B144" s="82"/>
      <c r="C144" s="82"/>
      <c r="D144" s="83"/>
      <c r="E144" s="84"/>
      <c r="F144" s="84"/>
      <c r="G144" s="85"/>
      <c r="H144" s="84"/>
      <c r="I144" s="86"/>
      <c r="J144" s="87"/>
      <c r="K144" s="88"/>
      <c r="L144" s="87"/>
      <c r="M144" s="88"/>
      <c r="N144" s="243" t="str">
        <f>N69</f>
        <v>HONORE</v>
      </c>
      <c r="O144" s="261"/>
      <c r="P144" s="262"/>
      <c r="Q144" s="263"/>
      <c r="R144" s="50"/>
    </row>
    <row r="145" spans="1:18" s="93" customFormat="1" ht="6" customHeight="1" x14ac:dyDescent="0.2">
      <c r="A145" s="81"/>
      <c r="B145" s="82"/>
      <c r="C145" s="82"/>
      <c r="D145" s="83"/>
      <c r="E145" s="84"/>
      <c r="F145" s="84"/>
      <c r="G145" s="89"/>
      <c r="H145" s="84"/>
      <c r="I145" s="86"/>
      <c r="J145" s="87"/>
      <c r="K145" s="88"/>
      <c r="L145" s="90"/>
      <c r="M145" s="91"/>
      <c r="N145" s="253"/>
      <c r="O145" s="254"/>
      <c r="P145" s="253"/>
      <c r="Q145" s="254"/>
      <c r="R145" s="92"/>
    </row>
    <row r="146" spans="1:18" s="105" customFormat="1" ht="10.5" customHeight="1" x14ac:dyDescent="0.2">
      <c r="A146" s="94" t="s">
        <v>15</v>
      </c>
      <c r="B146" s="95"/>
      <c r="C146" s="96"/>
      <c r="D146" s="97" t="s">
        <v>16</v>
      </c>
      <c r="E146" s="98" t="s">
        <v>17</v>
      </c>
      <c r="F146" s="98"/>
      <c r="G146" s="98"/>
      <c r="H146" s="99"/>
      <c r="I146" s="98" t="s">
        <v>16</v>
      </c>
      <c r="J146" s="98" t="s">
        <v>18</v>
      </c>
      <c r="K146" s="100"/>
      <c r="L146" s="98" t="s">
        <v>19</v>
      </c>
      <c r="M146" s="101"/>
      <c r="N146" s="102" t="s">
        <v>20</v>
      </c>
      <c r="O146" s="102"/>
      <c r="P146" s="103">
        <f>P71</f>
        <v>0</v>
      </c>
      <c r="Q146" s="104"/>
    </row>
    <row r="147" spans="1:18" s="105" customFormat="1" ht="9" customHeight="1" x14ac:dyDescent="0.2">
      <c r="A147" s="106" t="s">
        <v>21</v>
      </c>
      <c r="B147" s="107"/>
      <c r="C147" s="108">
        <f>C72</f>
        <v>0</v>
      </c>
      <c r="D147" s="109">
        <v>1</v>
      </c>
      <c r="E147" s="110" t="str">
        <f t="shared" ref="E147:G154" si="0">E72</f>
        <v>LESLIE</v>
      </c>
      <c r="F147" s="111">
        <f t="shared" si="0"/>
        <v>5</v>
      </c>
      <c r="G147" s="111">
        <f t="shared" si="0"/>
        <v>0</v>
      </c>
      <c r="H147" s="112"/>
      <c r="I147" s="113" t="s">
        <v>22</v>
      </c>
      <c r="J147" s="107">
        <f t="shared" ref="J147:J154" si="1">J72</f>
        <v>0</v>
      </c>
      <c r="K147" s="114"/>
      <c r="L147" s="107">
        <f t="shared" ref="L147:L154" si="2">L72</f>
        <v>0</v>
      </c>
      <c r="M147" s="115"/>
      <c r="N147" s="116" t="s">
        <v>23</v>
      </c>
      <c r="O147" s="117"/>
      <c r="P147" s="117"/>
      <c r="Q147" s="118"/>
    </row>
    <row r="148" spans="1:18" s="105" customFormat="1" ht="9" customHeight="1" x14ac:dyDescent="0.2">
      <c r="A148" s="106" t="s">
        <v>24</v>
      </c>
      <c r="B148" s="107"/>
      <c r="C148" s="108">
        <f>C73</f>
        <v>0</v>
      </c>
      <c r="D148" s="109"/>
      <c r="E148" s="110" t="str">
        <f t="shared" si="0"/>
        <v>FRANK</v>
      </c>
      <c r="F148" s="111">
        <f t="shared" si="0"/>
        <v>0</v>
      </c>
      <c r="G148" s="111">
        <f t="shared" si="0"/>
        <v>0</v>
      </c>
      <c r="H148" s="112"/>
      <c r="I148" s="113"/>
      <c r="J148" s="107">
        <f t="shared" si="1"/>
        <v>0</v>
      </c>
      <c r="K148" s="114"/>
      <c r="L148" s="107">
        <f t="shared" si="2"/>
        <v>0</v>
      </c>
      <c r="M148" s="115"/>
      <c r="N148" s="119">
        <f>N73</f>
        <v>0</v>
      </c>
      <c r="O148" s="120"/>
      <c r="P148" s="119"/>
      <c r="Q148" s="121"/>
    </row>
    <row r="149" spans="1:18" s="105" customFormat="1" ht="9" customHeight="1" x14ac:dyDescent="0.2">
      <c r="A149" s="122" t="s">
        <v>25</v>
      </c>
      <c r="B149" s="119"/>
      <c r="C149" s="123">
        <f>C74</f>
        <v>0</v>
      </c>
      <c r="D149" s="109">
        <v>2</v>
      </c>
      <c r="E149" s="110" t="str">
        <f t="shared" si="0"/>
        <v>SHEPPARD</v>
      </c>
      <c r="F149" s="111">
        <f t="shared" si="0"/>
        <v>6</v>
      </c>
      <c r="G149" s="111">
        <f t="shared" si="0"/>
        <v>0</v>
      </c>
      <c r="H149" s="112"/>
      <c r="I149" s="113" t="s">
        <v>26</v>
      </c>
      <c r="J149" s="107">
        <f t="shared" si="1"/>
        <v>0</v>
      </c>
      <c r="K149" s="114"/>
      <c r="L149" s="107">
        <f t="shared" si="2"/>
        <v>0</v>
      </c>
      <c r="M149" s="115"/>
      <c r="N149" s="116" t="s">
        <v>27</v>
      </c>
      <c r="O149" s="117"/>
      <c r="P149" s="117"/>
      <c r="Q149" s="118"/>
    </row>
    <row r="150" spans="1:18" s="105" customFormat="1" ht="9" customHeight="1" x14ac:dyDescent="0.2">
      <c r="A150" s="124"/>
      <c r="B150" s="125"/>
      <c r="C150" s="126"/>
      <c r="D150" s="109"/>
      <c r="E150" s="110" t="str">
        <f t="shared" si="0"/>
        <v>HONORE</v>
      </c>
      <c r="F150" s="111">
        <f t="shared" si="0"/>
        <v>0</v>
      </c>
      <c r="G150" s="111">
        <f t="shared" si="0"/>
        <v>0</v>
      </c>
      <c r="H150" s="112"/>
      <c r="I150" s="113"/>
      <c r="J150" s="107">
        <f t="shared" si="1"/>
        <v>0</v>
      </c>
      <c r="K150" s="114"/>
      <c r="L150" s="107">
        <f t="shared" si="2"/>
        <v>0</v>
      </c>
      <c r="M150" s="115"/>
      <c r="N150" s="107"/>
      <c r="O150" s="114"/>
      <c r="P150" s="107"/>
      <c r="Q150" s="115"/>
    </row>
    <row r="151" spans="1:18" s="105" customFormat="1" ht="9" customHeight="1" x14ac:dyDescent="0.2">
      <c r="A151" s="127" t="s">
        <v>28</v>
      </c>
      <c r="B151" s="128"/>
      <c r="C151" s="129"/>
      <c r="D151" s="109">
        <v>3</v>
      </c>
      <c r="E151" s="110" t="str">
        <f t="shared" si="0"/>
        <v>SINGH</v>
      </c>
      <c r="F151" s="111">
        <f t="shared" si="0"/>
        <v>7</v>
      </c>
      <c r="G151" s="111">
        <f t="shared" si="0"/>
        <v>0</v>
      </c>
      <c r="H151" s="112"/>
      <c r="I151" s="113" t="s">
        <v>29</v>
      </c>
      <c r="J151" s="107">
        <f t="shared" si="1"/>
        <v>0</v>
      </c>
      <c r="K151" s="114"/>
      <c r="L151" s="107">
        <f t="shared" si="2"/>
        <v>0</v>
      </c>
      <c r="M151" s="115"/>
      <c r="N151" s="119">
        <f>N76</f>
        <v>0</v>
      </c>
      <c r="O151" s="120"/>
      <c r="P151" s="119"/>
      <c r="Q151" s="121"/>
    </row>
    <row r="152" spans="1:18" s="105" customFormat="1" ht="9" customHeight="1" x14ac:dyDescent="0.2">
      <c r="A152" s="106" t="s">
        <v>21</v>
      </c>
      <c r="B152" s="107"/>
      <c r="C152" s="108">
        <f>C77</f>
        <v>0</v>
      </c>
      <c r="D152" s="109"/>
      <c r="E152" s="110" t="str">
        <f t="shared" si="0"/>
        <v>LEE YOUNG</v>
      </c>
      <c r="F152" s="111">
        <f t="shared" si="0"/>
        <v>0</v>
      </c>
      <c r="G152" s="111">
        <f t="shared" si="0"/>
        <v>0</v>
      </c>
      <c r="H152" s="112"/>
      <c r="I152" s="113"/>
      <c r="J152" s="107">
        <f t="shared" si="1"/>
        <v>0</v>
      </c>
      <c r="K152" s="114"/>
      <c r="L152" s="107">
        <f t="shared" si="2"/>
        <v>0</v>
      </c>
      <c r="M152" s="115"/>
      <c r="N152" s="116" t="s">
        <v>30</v>
      </c>
      <c r="O152" s="117"/>
      <c r="P152" s="117"/>
      <c r="Q152" s="118"/>
    </row>
    <row r="153" spans="1:18" s="105" customFormat="1" ht="9" customHeight="1" x14ac:dyDescent="0.2">
      <c r="A153" s="106" t="s">
        <v>31</v>
      </c>
      <c r="B153" s="107"/>
      <c r="C153" s="108">
        <f>C78</f>
        <v>0</v>
      </c>
      <c r="D153" s="109">
        <v>4</v>
      </c>
      <c r="E153" s="110" t="str">
        <f t="shared" si="0"/>
        <v>DEVAUX</v>
      </c>
      <c r="F153" s="111">
        <f t="shared" si="0"/>
        <v>8</v>
      </c>
      <c r="G153" s="111">
        <f t="shared" si="0"/>
        <v>0</v>
      </c>
      <c r="H153" s="112"/>
      <c r="I153" s="113" t="s">
        <v>32</v>
      </c>
      <c r="J153" s="107">
        <f t="shared" si="1"/>
        <v>0</v>
      </c>
      <c r="K153" s="114"/>
      <c r="L153" s="107">
        <f t="shared" si="2"/>
        <v>0</v>
      </c>
      <c r="M153" s="115"/>
      <c r="N153" s="107"/>
      <c r="O153" s="114"/>
      <c r="P153" s="107"/>
      <c r="Q153" s="115"/>
    </row>
    <row r="154" spans="1:18" s="105" customFormat="1" ht="9" customHeight="1" x14ac:dyDescent="0.2">
      <c r="A154" s="122" t="s">
        <v>33</v>
      </c>
      <c r="B154" s="119"/>
      <c r="C154" s="123">
        <f>C79</f>
        <v>0</v>
      </c>
      <c r="D154" s="132"/>
      <c r="E154" s="133" t="str">
        <f t="shared" si="0"/>
        <v>MERRY</v>
      </c>
      <c r="F154" s="134">
        <f t="shared" si="0"/>
        <v>0</v>
      </c>
      <c r="G154" s="134">
        <f t="shared" si="0"/>
        <v>0</v>
      </c>
      <c r="H154" s="135"/>
      <c r="I154" s="136"/>
      <c r="J154" s="119">
        <f t="shared" si="1"/>
        <v>0</v>
      </c>
      <c r="K154" s="120"/>
      <c r="L154" s="119">
        <f t="shared" si="2"/>
        <v>0</v>
      </c>
      <c r="M154" s="121"/>
      <c r="N154" s="119">
        <f>N79</f>
        <v>0</v>
      </c>
      <c r="O154" s="120"/>
      <c r="P154" s="119"/>
      <c r="Q154" s="121"/>
    </row>
  </sheetData>
  <mergeCells count="2">
    <mergeCell ref="G1:N1"/>
    <mergeCell ref="N4:P4"/>
  </mergeCells>
  <conditionalFormatting sqref="B7 B11 B15 B19 B23 B27 B31 B35 B39 B43 B47 B51 B55 B59 B63 B67 B82 B86 B90 B94 B98 B102 B106 B110 B114 B118 B122 B126 B130 B134 B138 B142">
    <cfRule type="cellIs" dxfId="79" priority="35" stopIfTrue="1" operator="equal">
      <formula>"DA"</formula>
    </cfRule>
  </conditionalFormatting>
  <conditionalFormatting sqref="H10 H58 H42 H50 H34 H26 H18 H66 J30 L22 N38 J62 J46 L54 J14 H85 H133 H117 H125 H109 H101 H93 H141 J105 L97 N113 J137 J121 L129 J89 N67">
    <cfRule type="expression" dxfId="78" priority="32" stopIfTrue="1">
      <formula>AND($N$1="CU",H10="Umpire")</formula>
    </cfRule>
    <cfRule type="expression" dxfId="77" priority="33" stopIfTrue="1">
      <formula>AND($N$1="CU",H10&lt;&gt;"Umpire",I10&lt;&gt;"")</formula>
    </cfRule>
    <cfRule type="expression" dxfId="76" priority="34" stopIfTrue="1">
      <formula>AND($N$1="CU",H10&lt;&gt;"Umpire")</formula>
    </cfRule>
  </conditionalFormatting>
  <conditionalFormatting sqref="L13 L29 L45 L61 N21 N53 P37 J9 J17 J25 J33 J41 J49 J57 J65 L88 L104 L120 L136 N96 N128 P112 J84 J92 J100 J108 J116 J124 J132 J140">
    <cfRule type="expression" dxfId="75" priority="30" stopIfTrue="1">
      <formula>I10="as"</formula>
    </cfRule>
    <cfRule type="expression" dxfId="74" priority="31" stopIfTrue="1">
      <formula>I10="bs"</formula>
    </cfRule>
  </conditionalFormatting>
  <conditionalFormatting sqref="L14 L30 L46 L62 N22 N54 P38 J10 J18 J26 J34 J42 J50 J58 J66 L89 L105 L121 L137 N97 N129 P113 J85 J93 J101 J109 J117 J125 J133 J141">
    <cfRule type="expression" dxfId="73" priority="28" stopIfTrue="1">
      <formula>I10="as"</formula>
    </cfRule>
    <cfRule type="expression" dxfId="72" priority="29" stopIfTrue="1">
      <formula>I10="bs"</formula>
    </cfRule>
  </conditionalFormatting>
  <conditionalFormatting sqref="I10 I18 I26 I34 I42 I50 I58 I66 K62 K46 K30 K14 M22 M54 O38 I85 I93 I101 I109 I117 I125 I133 I141 K137 K121 K105 K89 M97 M129 O113 O67">
    <cfRule type="expression" dxfId="71" priority="27" stopIfTrue="1">
      <formula>$N$1="CU"</formula>
    </cfRule>
  </conditionalFormatting>
  <conditionalFormatting sqref="E7 E11 E15 E19 E23 E27 E31 E35 E39 E43 E47 E51 E55 E59 E63 E67 E82 E86 E90 E94 E98 E102 E106 E110 E114 E118 E122 E126 E130 E134 E138 E142">
    <cfRule type="cellIs" dxfId="70" priority="26" stopIfTrue="1" operator="equal">
      <formula>"Bye"</formula>
    </cfRule>
  </conditionalFormatting>
  <conditionalFormatting sqref="D7 D11 D142 D19 D23 D27 D31 D35 D39 D43 D47 D51 D55 D59 D63 D138 D134 D86 D90 D94 D98 D102 D106 D110 D114 D118 D122 D126 D130">
    <cfRule type="cellIs" dxfId="69" priority="25" stopIfTrue="1" operator="lessThan">
      <formula>9</formula>
    </cfRule>
  </conditionalFormatting>
  <conditionalFormatting sqref="N65">
    <cfRule type="expression" dxfId="68" priority="23" stopIfTrue="1">
      <formula>O38="as"</formula>
    </cfRule>
    <cfRule type="expression" dxfId="67" priority="24" stopIfTrue="1">
      <formula>O38="bs"</formula>
    </cfRule>
  </conditionalFormatting>
  <conditionalFormatting sqref="N69">
    <cfRule type="expression" dxfId="66" priority="21" stopIfTrue="1">
      <formula>O113="as"</formula>
    </cfRule>
    <cfRule type="expression" dxfId="65" priority="22" stopIfTrue="1">
      <formula>O113="bs"</formula>
    </cfRule>
  </conditionalFormatting>
  <conditionalFormatting sqref="N64">
    <cfRule type="expression" dxfId="64" priority="19" stopIfTrue="1">
      <formula>O38="as"</formula>
    </cfRule>
    <cfRule type="expression" dxfId="63" priority="20" stopIfTrue="1">
      <formula>O38="bs"</formula>
    </cfRule>
  </conditionalFormatting>
  <conditionalFormatting sqref="N68">
    <cfRule type="expression" dxfId="62" priority="17" stopIfTrue="1">
      <formula>O113="as"</formula>
    </cfRule>
    <cfRule type="expression" dxfId="61" priority="18" stopIfTrue="1">
      <formula>O113="bs"</formula>
    </cfRule>
  </conditionalFormatting>
  <conditionalFormatting sqref="P67">
    <cfRule type="expression" dxfId="60" priority="15" stopIfTrue="1">
      <formula>O67="as"</formula>
    </cfRule>
    <cfRule type="expression" dxfId="59" priority="16" stopIfTrue="1">
      <formula>O67="bs"</formula>
    </cfRule>
  </conditionalFormatting>
  <conditionalFormatting sqref="P66">
    <cfRule type="expression" dxfId="58" priority="13" stopIfTrue="1">
      <formula>O67="as"</formula>
    </cfRule>
    <cfRule type="expression" dxfId="57" priority="14" stopIfTrue="1">
      <formula>O67="bs"</formula>
    </cfRule>
  </conditionalFormatting>
  <conditionalFormatting sqref="P142">
    <cfRule type="expression" dxfId="56" priority="11" stopIfTrue="1">
      <formula>O67="as"</formula>
    </cfRule>
    <cfRule type="expression" dxfId="55" priority="12" stopIfTrue="1">
      <formula>O67="bs"</formula>
    </cfRule>
  </conditionalFormatting>
  <conditionalFormatting sqref="N140">
    <cfRule type="expression" dxfId="54" priority="9" stopIfTrue="1">
      <formula>O38="as"</formula>
    </cfRule>
    <cfRule type="expression" dxfId="53" priority="10" stopIfTrue="1">
      <formula>O38="bs"</formula>
    </cfRule>
  </conditionalFormatting>
  <conditionalFormatting sqref="N144">
    <cfRule type="expression" dxfId="52" priority="7" stopIfTrue="1">
      <formula>O113="as"</formula>
    </cfRule>
    <cfRule type="expression" dxfId="51" priority="8" stopIfTrue="1">
      <formula>O113="bs"</formula>
    </cfRule>
  </conditionalFormatting>
  <conditionalFormatting sqref="N139">
    <cfRule type="expression" dxfId="50" priority="5" stopIfTrue="1">
      <formula>O38="as"</formula>
    </cfRule>
    <cfRule type="expression" dxfId="49" priority="6" stopIfTrue="1">
      <formula>O38="bs"</formula>
    </cfRule>
  </conditionalFormatting>
  <conditionalFormatting sqref="N143">
    <cfRule type="expression" dxfId="48" priority="3" stopIfTrue="1">
      <formula>O113="as"</formula>
    </cfRule>
    <cfRule type="expression" dxfId="47" priority="4" stopIfTrue="1">
      <formula>O113="bs"</formula>
    </cfRule>
  </conditionalFormatting>
  <conditionalFormatting sqref="P141">
    <cfRule type="expression" dxfId="46" priority="1" stopIfTrue="1">
      <formula>O67="as"</formula>
    </cfRule>
    <cfRule type="expression" dxfId="45" priority="2" stopIfTrue="1">
      <formula>O67="bs"</formula>
    </cfRule>
  </conditionalFormatting>
  <dataValidations count="1">
    <dataValidation type="list" allowBlank="1" showInputMessage="1" sqref="H10 H42 H18 H58 H26 H50 H34 H66 J62 J46 L54 N38 J30 L22 J14 H85 H117 H93 H133 H101 H125 H109 H141 J137 J121 L129 N113 J105 L97 J89 N67">
      <formula1>$T$7:$T$16</formula1>
    </dataValidation>
  </dataValidations>
  <printOptions horizontalCentered="1"/>
  <pageMargins left="0.35" right="0.35" top="0.39" bottom="0.39" header="0" footer="0"/>
  <pageSetup paperSize="9" orientation="portrait" horizontalDpi="4294967293" verticalDpi="4294967293" r:id="rId1"/>
  <headerFooter alignWithMargins="0"/>
  <rowBreaks count="1" manualBreakCount="1">
    <brk id="7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Jun_Show_CU">
                <anchor moveWithCells="1" sizeWithCells="1">
                  <from>
                    <xdr:col>13</xdr:col>
                    <xdr:colOff>19050</xdr:colOff>
                    <xdr:row>0</xdr:row>
                    <xdr:rowOff>9525</xdr:rowOff>
                  </from>
                  <to>
                    <xdr:col>13</xdr:col>
                    <xdr:colOff>695325</xdr:colOff>
                    <xdr:row>0</xdr:row>
                    <xdr:rowOff>171450</xdr:rowOff>
                  </to>
                </anchor>
              </controlPr>
            </control>
          </mc:Choice>
        </mc:AlternateContent>
        <mc:AlternateContent xmlns:mc="http://schemas.openxmlformats.org/markup-compatibility/2006">
          <mc:Choice Requires="x14">
            <control shapeId="19458" r:id="rId5" name="Button 2">
              <controlPr defaultSize="0" print="0" autoFill="0" autoPict="0" macro="[0]!Jun_Hide_CU">
                <anchor moveWithCells="1" sizeWithCells="1">
                  <from>
                    <xdr:col>13</xdr:col>
                    <xdr:colOff>9525</xdr:colOff>
                    <xdr:row>0</xdr:row>
                    <xdr:rowOff>171450</xdr:rowOff>
                  </from>
                  <to>
                    <xdr:col>13</xdr:col>
                    <xdr:colOff>695325</xdr:colOff>
                    <xdr:row>2</xdr:row>
                    <xdr:rowOff>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2">
    <tabColor rgb="FF00B050"/>
    <pageSetUpPr fitToPage="1"/>
  </sheetPr>
  <dimension ref="A1:T81"/>
  <sheetViews>
    <sheetView showGridLines="0" showZeros="0" workbookViewId="0">
      <selection activeCell="S63" sqref="S63"/>
    </sheetView>
  </sheetViews>
  <sheetFormatPr defaultRowHeight="12.75" x14ac:dyDescent="0.2"/>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8" customWidth="1"/>
    <col min="10" max="10" width="10.7109375" customWidth="1"/>
    <col min="11" max="11" width="1.7109375" style="138" customWidth="1"/>
    <col min="12" max="12" width="10.7109375" customWidth="1"/>
    <col min="13" max="13" width="1.7109375" style="9" customWidth="1"/>
    <col min="14" max="14" width="10.7109375" customWidth="1"/>
    <col min="15" max="15" width="1.7109375" style="138" customWidth="1"/>
    <col min="16" max="16" width="10.7109375" customWidth="1"/>
    <col min="17" max="17" width="1.7109375" style="9" customWidth="1"/>
    <col min="19" max="19" width="8.7109375" customWidth="1"/>
    <col min="20" max="20" width="8.85546875" hidden="1" customWidth="1"/>
    <col min="21" max="21" width="5.7109375" customWidth="1"/>
  </cols>
  <sheetData>
    <row r="1" spans="1:20" s="3" customFormat="1" ht="56.25" customHeight="1" x14ac:dyDescent="0.2">
      <c r="A1" s="1">
        <f>'[7]Week SetUp'!$A$6</f>
        <v>0</v>
      </c>
      <c r="B1" s="2"/>
      <c r="I1" s="4"/>
      <c r="J1" s="5"/>
      <c r="K1" s="5"/>
      <c r="L1" s="6"/>
      <c r="M1" s="4"/>
      <c r="N1" s="4"/>
      <c r="O1" s="4"/>
      <c r="Q1" s="4"/>
    </row>
    <row r="2" spans="1:20" s="10" customFormat="1" ht="18" x14ac:dyDescent="0.25">
      <c r="A2" s="7"/>
      <c r="B2" s="7"/>
      <c r="C2" s="7"/>
      <c r="D2" s="7"/>
      <c r="E2" s="7"/>
      <c r="F2" s="8"/>
      <c r="G2" s="498" t="s">
        <v>79</v>
      </c>
      <c r="H2" s="498"/>
      <c r="I2" s="498"/>
      <c r="J2" s="498"/>
      <c r="K2" s="498"/>
      <c r="L2" s="498"/>
      <c r="M2" s="9"/>
      <c r="O2" s="9"/>
      <c r="Q2" s="9"/>
    </row>
    <row r="3" spans="1:20" s="17" customFormat="1" ht="10.5" customHeight="1" x14ac:dyDescent="0.2">
      <c r="A3" s="11" t="s">
        <v>80</v>
      </c>
      <c r="B3" s="11"/>
      <c r="C3" s="11"/>
      <c r="D3" s="11"/>
      <c r="E3" s="11"/>
      <c r="F3" s="11"/>
      <c r="G3" s="11"/>
      <c r="H3" s="11"/>
      <c r="I3" s="12"/>
      <c r="J3" s="13"/>
      <c r="K3" s="14"/>
      <c r="L3" s="15"/>
      <c r="M3" s="12"/>
      <c r="N3" s="11"/>
      <c r="O3" s="12"/>
      <c r="P3" s="11"/>
      <c r="Q3" s="16" t="s">
        <v>2</v>
      </c>
    </row>
    <row r="4" spans="1:20" s="29" customFormat="1" ht="11.25" customHeight="1" thickBot="1" x14ac:dyDescent="0.25">
      <c r="A4" s="501">
        <f>'[7]Week SetUp'!$A$10</f>
        <v>0</v>
      </c>
      <c r="B4" s="501"/>
      <c r="C4" s="501"/>
      <c r="D4" s="22"/>
      <c r="E4" s="22"/>
      <c r="F4" s="20">
        <f>'[7]Week SetUp'!$C$10</f>
        <v>0</v>
      </c>
      <c r="G4" s="21"/>
      <c r="H4" s="22"/>
      <c r="I4" s="23"/>
      <c r="J4" s="24">
        <f>'[7]Week SetUp'!$D$10</f>
        <v>0</v>
      </c>
      <c r="K4" s="25"/>
      <c r="L4" s="26">
        <f>'[7]Week SetUp'!$A$12</f>
        <v>0</v>
      </c>
      <c r="M4" s="23"/>
      <c r="N4" s="502" t="s">
        <v>73</v>
      </c>
      <c r="O4" s="502"/>
      <c r="P4" s="502"/>
      <c r="Q4" s="502"/>
    </row>
    <row r="5" spans="1:20" s="17" customFormat="1" ht="9" x14ac:dyDescent="0.2">
      <c r="A5" s="30"/>
      <c r="B5" s="234" t="s">
        <v>3</v>
      </c>
      <c r="C5" s="234" t="str">
        <f>IF(OR(F2="Week 3",F2="Masters"),"CP","Rank")</f>
        <v>Rank</v>
      </c>
      <c r="D5" s="234" t="s">
        <v>4</v>
      </c>
      <c r="E5" s="235" t="s">
        <v>5</v>
      </c>
      <c r="F5" s="235" t="s">
        <v>6</v>
      </c>
      <c r="G5" s="235"/>
      <c r="H5" s="235"/>
      <c r="I5" s="235"/>
      <c r="J5" s="234" t="s">
        <v>7</v>
      </c>
      <c r="K5" s="236"/>
      <c r="L5" s="234" t="s">
        <v>8</v>
      </c>
      <c r="M5" s="236"/>
      <c r="N5" s="234" t="s">
        <v>9</v>
      </c>
      <c r="O5" s="236"/>
      <c r="P5" s="234" t="s">
        <v>10</v>
      </c>
      <c r="Q5" s="34"/>
    </row>
    <row r="6" spans="1:20" s="17" customFormat="1" ht="3.75" customHeight="1" thickBot="1" x14ac:dyDescent="0.25">
      <c r="A6" s="35"/>
      <c r="B6" s="160"/>
      <c r="C6" s="160"/>
      <c r="D6" s="160"/>
      <c r="E6" s="202"/>
      <c r="F6" s="202"/>
      <c r="G6" s="58"/>
      <c r="H6" s="202"/>
      <c r="I6" s="203"/>
      <c r="J6" s="160"/>
      <c r="K6" s="203"/>
      <c r="L6" s="160"/>
      <c r="M6" s="203"/>
      <c r="N6" s="160"/>
      <c r="O6" s="203"/>
      <c r="P6" s="160"/>
      <c r="Q6" s="40"/>
    </row>
    <row r="7" spans="1:20" s="51" customFormat="1" ht="10.5" customHeight="1" x14ac:dyDescent="0.2">
      <c r="A7" s="41">
        <v>1</v>
      </c>
      <c r="B7" s="42">
        <f>IF($D7="","",VLOOKUP($D7,'[7]Sen Mix Do Main Draw Prep'!$A$7:$V$23,20))</f>
        <v>0</v>
      </c>
      <c r="C7" s="42">
        <f>IF($D7="","",VLOOKUP($D7,'[7]Sen Mix Do Main Draw Prep'!$A$7:$V$23,21))</f>
        <v>0</v>
      </c>
      <c r="D7" s="43">
        <v>1</v>
      </c>
      <c r="E7" s="44" t="str">
        <f>UPPER(IF($D7="","",VLOOKUP($D7,'[7]Sen Mix Do Main Draw Prep'!$A$7:$V$23,2)))</f>
        <v>MOHAMMED</v>
      </c>
      <c r="F7" s="44" t="str">
        <f>IF($D7="","",VLOOKUP($D7,'[7]Sen Mix Do Main Draw Prep'!$A$7:$V$23,3))</f>
        <v>NABEEL</v>
      </c>
      <c r="G7" s="45"/>
      <c r="H7" s="44">
        <f>IF($D7="","",VLOOKUP($D7,'[7]Sen Mix Do Main Draw Prep'!$A$7:$V$23,4))</f>
        <v>0</v>
      </c>
      <c r="I7" s="46"/>
      <c r="J7" s="47"/>
      <c r="K7" s="48"/>
      <c r="L7" s="47"/>
      <c r="M7" s="48"/>
      <c r="N7" s="47"/>
      <c r="O7" s="48"/>
      <c r="P7" s="47"/>
      <c r="Q7" s="49"/>
      <c r="R7" s="50"/>
      <c r="T7" s="52" t="str">
        <f>'[7]SetUp Officials'!P21</f>
        <v>Umpire</v>
      </c>
    </row>
    <row r="8" spans="1:20" s="51" customFormat="1" ht="9.6" customHeight="1" x14ac:dyDescent="0.2">
      <c r="A8" s="53"/>
      <c r="B8" s="54"/>
      <c r="C8" s="54"/>
      <c r="D8" s="54"/>
      <c r="E8" s="44" t="str">
        <f>UPPER(IF($D7="","",VLOOKUP($D7,'[7]Sen Mix Do Main Draw Prep'!$A$7:$V$23,7)))</f>
        <v>TRESTRAIL</v>
      </c>
      <c r="F8" s="44" t="str">
        <f>IF($D7="","",VLOOKUP($D7,'[7]Sen Mix Do Main Draw Prep'!$A$7:$V$23,8))</f>
        <v>EMMA-ROSE</v>
      </c>
      <c r="G8" s="45"/>
      <c r="H8" s="44">
        <f>IF($D7="","",VLOOKUP($D7,'[7]Sen Mix Do Main Draw Prep'!$A$7:$V$23,9))</f>
        <v>0</v>
      </c>
      <c r="I8" s="55"/>
      <c r="J8" s="56" t="str">
        <f>IF(I8="a",E7,IF(I8="b",E9,""))</f>
        <v/>
      </c>
      <c r="K8" s="48"/>
      <c r="L8" s="47"/>
      <c r="M8" s="48"/>
      <c r="N8" s="47"/>
      <c r="O8" s="48"/>
      <c r="P8" s="47"/>
      <c r="Q8" s="49"/>
      <c r="R8" s="50"/>
      <c r="T8" s="57" t="str">
        <f>'[7]SetUp Officials'!P22</f>
        <v/>
      </c>
    </row>
    <row r="9" spans="1:20" s="51" customFormat="1" ht="9.6" customHeight="1" x14ac:dyDescent="0.2">
      <c r="A9" s="53"/>
      <c r="B9" s="54"/>
      <c r="C9" s="54"/>
      <c r="D9" s="54"/>
      <c r="E9" s="47"/>
      <c r="F9" s="47"/>
      <c r="G9" s="58"/>
      <c r="H9" s="47"/>
      <c r="I9" s="59"/>
      <c r="J9" s="60" t="str">
        <f>UPPER(IF(OR(I10="a",I10="as"),E7,IF(OR(I10="b",I10="bs"),E11,)))</f>
        <v>MOHAMMED</v>
      </c>
      <c r="K9" s="61"/>
      <c r="L9" s="47"/>
      <c r="M9" s="48"/>
      <c r="N9" s="47"/>
      <c r="O9" s="48"/>
      <c r="P9" s="47"/>
      <c r="Q9" s="49"/>
      <c r="R9" s="50"/>
      <c r="T9" s="57" t="str">
        <f>'[7]SetUp Officials'!P23</f>
        <v/>
      </c>
    </row>
    <row r="10" spans="1:20" s="51" customFormat="1" ht="9.6" customHeight="1" x14ac:dyDescent="0.2">
      <c r="A10" s="53"/>
      <c r="B10" s="54"/>
      <c r="C10" s="54"/>
      <c r="D10" s="54"/>
      <c r="E10" s="47"/>
      <c r="F10" s="47"/>
      <c r="G10" s="58"/>
      <c r="H10" s="62" t="s">
        <v>11</v>
      </c>
      <c r="I10" s="63" t="s">
        <v>12</v>
      </c>
      <c r="J10" s="64" t="str">
        <f>UPPER(IF(OR(I10="a",I10="as"),E8,IF(OR(I10="b",I10="bs"),E12,)))</f>
        <v>TRESTRAIL</v>
      </c>
      <c r="K10" s="65"/>
      <c r="L10" s="47"/>
      <c r="M10" s="48"/>
      <c r="N10" s="47"/>
      <c r="O10" s="48"/>
      <c r="P10" s="47"/>
      <c r="Q10" s="49"/>
      <c r="R10" s="50"/>
      <c r="T10" s="57" t="str">
        <f>'[7]SetUp Officials'!P24</f>
        <v/>
      </c>
    </row>
    <row r="11" spans="1:20" s="51" customFormat="1" ht="9.6" customHeight="1" x14ac:dyDescent="0.2">
      <c r="A11" s="53">
        <v>2</v>
      </c>
      <c r="B11" s="42">
        <f>IF($D11="","",VLOOKUP($D11,'[7]Sen Mix Do Main Draw Prep'!$A$7:$V$23,20))</f>
        <v>0</v>
      </c>
      <c r="C11" s="42">
        <f>IF($D11="","",VLOOKUP($D11,'[7]Sen Mix Do Main Draw Prep'!$A$7:$V$23,21))</f>
        <v>0</v>
      </c>
      <c r="D11" s="43">
        <v>16</v>
      </c>
      <c r="E11" s="42" t="str">
        <f>UPPER(IF($D11="","",VLOOKUP($D11,'[7]Sen Mix Do Main Draw Prep'!$A$7:$V$23,2)))</f>
        <v>BYE</v>
      </c>
      <c r="F11" s="42">
        <f>IF($D11="","",VLOOKUP($D11,'[7]Sen Mix Do Main Draw Prep'!$A$7:$V$23,3))</f>
        <v>0</v>
      </c>
      <c r="G11" s="66"/>
      <c r="H11" s="42">
        <f>IF($D11="","",VLOOKUP($D11,'[7]Sen Mix Do Main Draw Prep'!$A$7:$V$23,4))</f>
        <v>0</v>
      </c>
      <c r="I11" s="67"/>
      <c r="J11" s="47"/>
      <c r="K11" s="68"/>
      <c r="L11" s="69"/>
      <c r="M11" s="61"/>
      <c r="N11" s="47"/>
      <c r="O11" s="48"/>
      <c r="P11" s="47"/>
      <c r="Q11" s="49"/>
      <c r="R11" s="50"/>
      <c r="T11" s="57" t="str">
        <f>'[7]SetUp Officials'!P25</f>
        <v/>
      </c>
    </row>
    <row r="12" spans="1:20" s="51" customFormat="1" ht="9.6" customHeight="1" x14ac:dyDescent="0.2">
      <c r="A12" s="53"/>
      <c r="B12" s="54"/>
      <c r="C12" s="54"/>
      <c r="D12" s="54"/>
      <c r="E12" s="42" t="str">
        <f>UPPER(IF($D11="","",VLOOKUP($D11,'[7]Sen Mix Do Main Draw Prep'!$A$7:$V$23,7)))</f>
        <v>BYE</v>
      </c>
      <c r="F12" s="42">
        <f>IF($D11="","",VLOOKUP($D11,'[7]Sen Mix Do Main Draw Prep'!$A$7:$V$23,8))</f>
        <v>0</v>
      </c>
      <c r="G12" s="66"/>
      <c r="H12" s="42">
        <f>IF($D11="","",VLOOKUP($D11,'[7]Sen Mix Do Main Draw Prep'!$A$7:$V$23,9))</f>
        <v>0</v>
      </c>
      <c r="I12" s="55"/>
      <c r="J12" s="47"/>
      <c r="K12" s="68"/>
      <c r="L12" s="70"/>
      <c r="M12" s="71"/>
      <c r="N12" s="47"/>
      <c r="O12" s="48"/>
      <c r="P12" s="47"/>
      <c r="Q12" s="49"/>
      <c r="R12" s="50"/>
      <c r="T12" s="57" t="str">
        <f>'[7]SetUp Officials'!P26</f>
        <v/>
      </c>
    </row>
    <row r="13" spans="1:20" s="51" customFormat="1" ht="9.6" customHeight="1" x14ac:dyDescent="0.2">
      <c r="A13" s="53"/>
      <c r="B13" s="54"/>
      <c r="C13" s="54"/>
      <c r="D13" s="72"/>
      <c r="E13" s="47"/>
      <c r="F13" s="47"/>
      <c r="G13" s="58"/>
      <c r="H13" s="47"/>
      <c r="I13" s="73"/>
      <c r="J13" s="47"/>
      <c r="K13" s="59"/>
      <c r="L13" s="60" t="str">
        <f>UPPER(IF(OR(K14="a",K14="as"),J9,IF(OR(K14="b",K14="bs"),J17,)))</f>
        <v>MOHAMMED</v>
      </c>
      <c r="M13" s="48"/>
      <c r="N13" s="47"/>
      <c r="O13" s="48"/>
      <c r="P13" s="47"/>
      <c r="Q13" s="49"/>
      <c r="R13" s="50"/>
      <c r="T13" s="57" t="str">
        <f>'[7]SetUp Officials'!P27</f>
        <v/>
      </c>
    </row>
    <row r="14" spans="1:20" s="51" customFormat="1" ht="9.6" customHeight="1" x14ac:dyDescent="0.2">
      <c r="A14" s="53"/>
      <c r="B14" s="54"/>
      <c r="C14" s="54"/>
      <c r="D14" s="72"/>
      <c r="E14" s="47"/>
      <c r="F14" s="47"/>
      <c r="G14" s="58"/>
      <c r="H14" s="47"/>
      <c r="I14" s="73"/>
      <c r="J14" s="62" t="s">
        <v>11</v>
      </c>
      <c r="K14" s="63" t="s">
        <v>12</v>
      </c>
      <c r="L14" s="64" t="str">
        <f>UPPER(IF(OR(K14="a",K14="as"),J10,IF(OR(K14="b",K14="bs"),J18,)))</f>
        <v>TRESTRAIL</v>
      </c>
      <c r="M14" s="65"/>
      <c r="N14" s="47"/>
      <c r="O14" s="48"/>
      <c r="P14" s="47"/>
      <c r="Q14" s="49"/>
      <c r="R14" s="50"/>
      <c r="T14" s="57" t="str">
        <f>'[7]SetUp Officials'!P28</f>
        <v/>
      </c>
    </row>
    <row r="15" spans="1:20" s="51" customFormat="1" ht="9.6" customHeight="1" x14ac:dyDescent="0.2">
      <c r="A15" s="53">
        <v>3</v>
      </c>
      <c r="B15" s="42">
        <f>IF($D15="","",VLOOKUP($D15,'[7]Sen Mix Do Main Draw Prep'!$A$7:$V$23,20))</f>
        <v>0</v>
      </c>
      <c r="C15" s="42">
        <f>IF($D15="","",VLOOKUP($D15,'[7]Sen Mix Do Main Draw Prep'!$A$7:$V$23,21))</f>
        <v>0</v>
      </c>
      <c r="D15" s="43">
        <v>6</v>
      </c>
      <c r="E15" s="42" t="str">
        <f>UPPER(IF($D15="","",VLOOKUP($D15,'[7]Sen Mix Do Main Draw Prep'!$A$7:$V$23,2)))</f>
        <v>JEARY</v>
      </c>
      <c r="F15" s="42" t="str">
        <f>IF($D15="","",VLOOKUP($D15,'[7]Sen Mix Do Main Draw Prep'!$A$7:$V$23,3))</f>
        <v>ETHAN</v>
      </c>
      <c r="G15" s="66"/>
      <c r="H15" s="42">
        <f>IF($D15="","",VLOOKUP($D15,'[7]Sen Mix Do Main Draw Prep'!$A$7:$V$23,4))</f>
        <v>0</v>
      </c>
      <c r="I15" s="46"/>
      <c r="J15" s="47"/>
      <c r="K15" s="68"/>
      <c r="L15" s="47" t="s">
        <v>89</v>
      </c>
      <c r="M15" s="68"/>
      <c r="N15" s="69"/>
      <c r="O15" s="48"/>
      <c r="P15" s="47"/>
      <c r="Q15" s="49"/>
      <c r="R15" s="50"/>
      <c r="T15" s="57" t="str">
        <f>'[7]SetUp Officials'!P29</f>
        <v/>
      </c>
    </row>
    <row r="16" spans="1:20" s="51" customFormat="1" ht="9.6" customHeight="1" thickBot="1" x14ac:dyDescent="0.25">
      <c r="A16" s="53"/>
      <c r="B16" s="54"/>
      <c r="C16" s="54"/>
      <c r="D16" s="54"/>
      <c r="E16" s="42" t="str">
        <f>UPPER(IF($D15="","",VLOOKUP($D15,'[7]Sen Mix Do Main Draw Prep'!$A$7:$V$23,7)))</f>
        <v>KOYLASS</v>
      </c>
      <c r="F16" s="42" t="str">
        <f>IF($D15="","",VLOOKUP($D15,'[7]Sen Mix Do Main Draw Prep'!$A$7:$V$23,8))</f>
        <v>VICTORIA</v>
      </c>
      <c r="G16" s="66"/>
      <c r="H16" s="42">
        <f>IF($D15="","",VLOOKUP($D15,'[7]Sen Mix Do Main Draw Prep'!$A$7:$V$23,9))</f>
        <v>0</v>
      </c>
      <c r="I16" s="55"/>
      <c r="J16" s="56" t="str">
        <f>IF(I16="a",E15,IF(I16="b",E17,""))</f>
        <v/>
      </c>
      <c r="K16" s="68"/>
      <c r="L16" s="47"/>
      <c r="M16" s="68"/>
      <c r="N16" s="47"/>
      <c r="O16" s="48"/>
      <c r="P16" s="47"/>
      <c r="Q16" s="49"/>
      <c r="R16" s="50"/>
      <c r="T16" s="74" t="str">
        <f>'[7]SetUp Officials'!P30</f>
        <v>None</v>
      </c>
    </row>
    <row r="17" spans="1:18" s="51" customFormat="1" ht="9.6" customHeight="1" x14ac:dyDescent="0.2">
      <c r="A17" s="53"/>
      <c r="B17" s="54"/>
      <c r="C17" s="54"/>
      <c r="D17" s="72"/>
      <c r="E17" s="47"/>
      <c r="F17" s="47"/>
      <c r="G17" s="58"/>
      <c r="H17" s="47"/>
      <c r="I17" s="59"/>
      <c r="J17" s="60" t="str">
        <f>UPPER(IF(OR(I18="a",I18="as"),E15,IF(OR(I18="b",I18="bs"),E19,)))</f>
        <v>ESCALANTE</v>
      </c>
      <c r="K17" s="75"/>
      <c r="L17" s="47"/>
      <c r="M17" s="68"/>
      <c r="N17" s="47"/>
      <c r="O17" s="48"/>
      <c r="P17" s="47"/>
      <c r="Q17" s="49"/>
      <c r="R17" s="50"/>
    </row>
    <row r="18" spans="1:18" s="51" customFormat="1" ht="9.6" customHeight="1" x14ac:dyDescent="0.2">
      <c r="A18" s="53"/>
      <c r="B18" s="54"/>
      <c r="C18" s="54"/>
      <c r="D18" s="72"/>
      <c r="E18" s="47"/>
      <c r="F18" s="47"/>
      <c r="G18" s="58"/>
      <c r="H18" s="62" t="s">
        <v>11</v>
      </c>
      <c r="I18" s="63" t="s">
        <v>38</v>
      </c>
      <c r="J18" s="64" t="str">
        <f>UPPER(IF(OR(I18="a",I18="as"),E16,IF(OR(I18="b",I18="bs"),E20,)))</f>
        <v>TOM YEW</v>
      </c>
      <c r="K18" s="55"/>
      <c r="L18" s="47"/>
      <c r="M18" s="68"/>
      <c r="N18" s="47"/>
      <c r="O18" s="48"/>
      <c r="P18" s="47"/>
      <c r="Q18" s="49"/>
      <c r="R18" s="50"/>
    </row>
    <row r="19" spans="1:18" s="51" customFormat="1" ht="9.6" customHeight="1" x14ac:dyDescent="0.2">
      <c r="A19" s="53">
        <v>4</v>
      </c>
      <c r="B19" s="42">
        <f>IF($D19="","",VLOOKUP($D19,'[7]Sen Mix Do Main Draw Prep'!$A$7:$V$23,20))</f>
        <v>0</v>
      </c>
      <c r="C19" s="42">
        <f>IF($D19="","",VLOOKUP($D19,'[7]Sen Mix Do Main Draw Prep'!$A$7:$V$23,21))</f>
        <v>0</v>
      </c>
      <c r="D19" s="43">
        <v>12</v>
      </c>
      <c r="E19" s="42" t="str">
        <f>UPPER(IF($D19="","",VLOOKUP($D19,'[7]Sen Mix Do Main Draw Prep'!$A$7:$V$23,2)))</f>
        <v>ESCALANTE</v>
      </c>
      <c r="F19" s="42" t="str">
        <f>IF($D19="","",VLOOKUP($D19,'[7]Sen Mix Do Main Draw Prep'!$A$7:$V$23,3))</f>
        <v>ADAM</v>
      </c>
      <c r="G19" s="66"/>
      <c r="H19" s="42">
        <f>IF($D19="","",VLOOKUP($D19,'[7]Sen Mix Do Main Draw Prep'!$A$7:$V$23,4))</f>
        <v>0</v>
      </c>
      <c r="I19" s="67"/>
      <c r="J19" s="47" t="s">
        <v>122</v>
      </c>
      <c r="K19" s="48"/>
      <c r="L19" s="69"/>
      <c r="M19" s="75"/>
      <c r="N19" s="47"/>
      <c r="O19" s="48"/>
      <c r="P19" s="47"/>
      <c r="Q19" s="49"/>
      <c r="R19" s="50"/>
    </row>
    <row r="20" spans="1:18" s="51" customFormat="1" ht="9.6" customHeight="1" x14ac:dyDescent="0.2">
      <c r="A20" s="53"/>
      <c r="B20" s="54"/>
      <c r="C20" s="54"/>
      <c r="D20" s="54"/>
      <c r="E20" s="42" t="str">
        <f>UPPER(IF($D19="","",VLOOKUP($D19,'[7]Sen Mix Do Main Draw Prep'!$A$7:$V$23,7)))</f>
        <v>TOM YEW</v>
      </c>
      <c r="F20" s="42" t="str">
        <f>IF($D19="","",VLOOKUP($D19,'[7]Sen Mix Do Main Draw Prep'!$A$7:$V$23,8))</f>
        <v>JADE</v>
      </c>
      <c r="G20" s="66"/>
      <c r="H20" s="42">
        <f>IF($D19="","",VLOOKUP($D19,'[7]Sen Mix Do Main Draw Prep'!$A$7:$V$23,9))</f>
        <v>0</v>
      </c>
      <c r="I20" s="55"/>
      <c r="J20" s="47"/>
      <c r="K20" s="48"/>
      <c r="L20" s="70"/>
      <c r="M20" s="76"/>
      <c r="N20" s="47"/>
      <c r="O20" s="48"/>
      <c r="P20" s="47"/>
      <c r="Q20" s="49"/>
      <c r="R20" s="50"/>
    </row>
    <row r="21" spans="1:18" s="51" customFormat="1" ht="9.6" customHeight="1" x14ac:dyDescent="0.2">
      <c r="A21" s="53"/>
      <c r="B21" s="54"/>
      <c r="C21" s="54"/>
      <c r="D21" s="54"/>
      <c r="E21" s="47"/>
      <c r="F21" s="47"/>
      <c r="G21" s="58"/>
      <c r="H21" s="47"/>
      <c r="I21" s="73"/>
      <c r="J21" s="47"/>
      <c r="K21" s="48"/>
      <c r="L21" s="47"/>
      <c r="M21" s="59"/>
      <c r="N21" s="60" t="str">
        <f>UPPER(IF(OR(M22="a",M22="as"),L13,IF(OR(M22="b",M22="bs"),L29,)))</f>
        <v>MOHAMMED</v>
      </c>
      <c r="O21" s="48"/>
      <c r="P21" s="47"/>
      <c r="Q21" s="49"/>
      <c r="R21" s="50"/>
    </row>
    <row r="22" spans="1:18" s="51" customFormat="1" ht="9.6" customHeight="1" x14ac:dyDescent="0.2">
      <c r="A22" s="53"/>
      <c r="B22" s="54"/>
      <c r="C22" s="54"/>
      <c r="D22" s="54"/>
      <c r="E22" s="47"/>
      <c r="F22" s="47"/>
      <c r="G22" s="58"/>
      <c r="H22" s="47"/>
      <c r="I22" s="73"/>
      <c r="J22" s="47"/>
      <c r="K22" s="48"/>
      <c r="L22" s="62" t="s">
        <v>11</v>
      </c>
      <c r="M22" s="63" t="s">
        <v>12</v>
      </c>
      <c r="N22" s="64" t="str">
        <f>UPPER(IF(OR(M22="a",M22="as"),L14,IF(OR(M22="b",M22="bs"),L30,)))</f>
        <v>TRESTRAIL</v>
      </c>
      <c r="O22" s="65"/>
      <c r="P22" s="47"/>
      <c r="Q22" s="49"/>
      <c r="R22" s="50"/>
    </row>
    <row r="23" spans="1:18" s="51" customFormat="1" ht="9.6" customHeight="1" x14ac:dyDescent="0.2">
      <c r="A23" s="41">
        <v>5</v>
      </c>
      <c r="B23" s="42">
        <f>IF($D23="","",VLOOKUP($D23,'[7]Sen Mix Do Main Draw Prep'!$A$7:$V$23,20))</f>
        <v>0</v>
      </c>
      <c r="C23" s="42">
        <f>IF($D23="","",VLOOKUP($D23,'[7]Sen Mix Do Main Draw Prep'!$A$7:$V$23,21))</f>
        <v>0</v>
      </c>
      <c r="D23" s="43">
        <v>4</v>
      </c>
      <c r="E23" s="44" t="str">
        <f>UPPER(IF($D23="","",VLOOKUP($D23,'[7]Sen Mix Do Main Draw Prep'!$A$7:$V$23,2)))</f>
        <v>ANDREWS</v>
      </c>
      <c r="F23" s="44" t="str">
        <f>IF($D23="","",VLOOKUP($D23,'[7]Sen Mix Do Main Draw Prep'!$A$7:$V$23,3))</f>
        <v>CHE</v>
      </c>
      <c r="G23" s="45"/>
      <c r="H23" s="44">
        <f>IF($D23="","",VLOOKUP($D23,'[7]Sen Mix Do Main Draw Prep'!$A$7:$V$23,4))</f>
        <v>0</v>
      </c>
      <c r="I23" s="46"/>
      <c r="J23" s="47"/>
      <c r="K23" s="48"/>
      <c r="L23" s="47"/>
      <c r="M23" s="68"/>
      <c r="N23" s="47" t="s">
        <v>274</v>
      </c>
      <c r="O23" s="68"/>
      <c r="P23" s="47"/>
      <c r="Q23" s="49"/>
      <c r="R23" s="50"/>
    </row>
    <row r="24" spans="1:18" s="51" customFormat="1" ht="9.6" customHeight="1" x14ac:dyDescent="0.2">
      <c r="A24" s="53"/>
      <c r="B24" s="54"/>
      <c r="C24" s="54"/>
      <c r="D24" s="54"/>
      <c r="E24" s="44" t="str">
        <f>UPPER(IF($D23="","",VLOOKUP($D23,'[7]Sen Mix Do Main Draw Prep'!$A$7:$V$23,7)))</f>
        <v>KING</v>
      </c>
      <c r="F24" s="44" t="str">
        <f>IF($D23="","",VLOOKUP($D23,'[7]Sen Mix Do Main Draw Prep'!$A$7:$V$23,8))</f>
        <v>ANYA</v>
      </c>
      <c r="G24" s="45"/>
      <c r="H24" s="44">
        <f>IF($D23="","",VLOOKUP($D23,'[7]Sen Mix Do Main Draw Prep'!$A$7:$V$23,9))</f>
        <v>0</v>
      </c>
      <c r="I24" s="55"/>
      <c r="J24" s="56" t="str">
        <f>IF(I24="a",E23,IF(I24="b",E25,""))</f>
        <v/>
      </c>
      <c r="K24" s="48"/>
      <c r="L24" s="47"/>
      <c r="M24" s="68"/>
      <c r="N24" s="47"/>
      <c r="O24" s="68"/>
      <c r="P24" s="47"/>
      <c r="Q24" s="49"/>
      <c r="R24" s="50"/>
    </row>
    <row r="25" spans="1:18" s="51" customFormat="1" ht="9.6" customHeight="1" x14ac:dyDescent="0.2">
      <c r="A25" s="53"/>
      <c r="B25" s="54"/>
      <c r="C25" s="54"/>
      <c r="D25" s="54"/>
      <c r="E25" s="47"/>
      <c r="F25" s="47"/>
      <c r="G25" s="58"/>
      <c r="H25" s="47"/>
      <c r="I25" s="59"/>
      <c r="J25" s="60" t="str">
        <f>UPPER(IF(OR(I26="a",I26="as"),E23,IF(OR(I26="b",I26="bs"),E27,)))</f>
        <v>ANDREWS</v>
      </c>
      <c r="K25" s="61"/>
      <c r="L25" s="47"/>
      <c r="M25" s="68"/>
      <c r="N25" s="47"/>
      <c r="O25" s="68"/>
      <c r="P25" s="47"/>
      <c r="Q25" s="49"/>
      <c r="R25" s="50"/>
    </row>
    <row r="26" spans="1:18" s="51" customFormat="1" ht="9.6" customHeight="1" x14ac:dyDescent="0.2">
      <c r="A26" s="53"/>
      <c r="B26" s="54"/>
      <c r="C26" s="54"/>
      <c r="D26" s="54"/>
      <c r="E26" s="47"/>
      <c r="F26" s="47"/>
      <c r="G26" s="58"/>
      <c r="H26" s="62" t="s">
        <v>11</v>
      </c>
      <c r="I26" s="63" t="s">
        <v>12</v>
      </c>
      <c r="J26" s="64" t="str">
        <f>UPPER(IF(OR(I26="a",I26="as"),E24,IF(OR(I26="b",I26="bs"),E28,)))</f>
        <v>KING</v>
      </c>
      <c r="K26" s="65"/>
      <c r="L26" s="47"/>
      <c r="M26" s="68"/>
      <c r="N26" s="47"/>
      <c r="O26" s="68"/>
      <c r="P26" s="47"/>
      <c r="Q26" s="49"/>
      <c r="R26" s="50"/>
    </row>
    <row r="27" spans="1:18" s="51" customFormat="1" ht="9.6" customHeight="1" x14ac:dyDescent="0.2">
      <c r="A27" s="53">
        <v>6</v>
      </c>
      <c r="B27" s="42">
        <f>IF($D27="","",VLOOKUP($D27,'[7]Sen Mix Do Main Draw Prep'!$A$7:$V$23,20))</f>
        <v>0</v>
      </c>
      <c r="C27" s="42">
        <f>IF($D27="","",VLOOKUP($D27,'[7]Sen Mix Do Main Draw Prep'!$A$7:$V$23,21))</f>
        <v>0</v>
      </c>
      <c r="D27" s="43">
        <v>10</v>
      </c>
      <c r="E27" s="42" t="str">
        <f>UPPER(IF($D27="","",VLOOKUP($D27,'[7]Sen Mix Do Main Draw Prep'!$A$7:$V$23,2)))</f>
        <v>NWOKOLO</v>
      </c>
      <c r="F27" s="42" t="str">
        <f>IF($D27="","",VLOOKUP($D27,'[7]Sen Mix Do Main Draw Prep'!$A$7:$V$23,3))</f>
        <v>EBOLUM</v>
      </c>
      <c r="G27" s="66"/>
      <c r="H27" s="42">
        <f>IF($D27="","",VLOOKUP($D27,'[7]Sen Mix Do Main Draw Prep'!$A$7:$V$23,4))</f>
        <v>0</v>
      </c>
      <c r="I27" s="67"/>
      <c r="J27" s="47" t="s">
        <v>100</v>
      </c>
      <c r="K27" s="68"/>
      <c r="L27" s="69"/>
      <c r="M27" s="75"/>
      <c r="N27" s="47"/>
      <c r="O27" s="68"/>
      <c r="P27" s="47"/>
      <c r="Q27" s="49"/>
      <c r="R27" s="50"/>
    </row>
    <row r="28" spans="1:18" s="51" customFormat="1" ht="9.6" customHeight="1" x14ac:dyDescent="0.2">
      <c r="A28" s="53"/>
      <c r="B28" s="54"/>
      <c r="C28" s="54"/>
      <c r="D28" s="54"/>
      <c r="E28" s="42" t="str">
        <f>UPPER(IF($D27="","",VLOOKUP($D27,'[7]Sen Mix Do Main Draw Prep'!$A$7:$V$23,7)))</f>
        <v>NWOKOLO</v>
      </c>
      <c r="F28" s="42" t="str">
        <f>IF($D27="","",VLOOKUP($D27,'[7]Sen Mix Do Main Draw Prep'!$A$7:$V$23,8))</f>
        <v>OSENYONYE</v>
      </c>
      <c r="G28" s="66"/>
      <c r="H28" s="42">
        <f>IF($D27="","",VLOOKUP($D27,'[7]Sen Mix Do Main Draw Prep'!$A$7:$V$23,9))</f>
        <v>0</v>
      </c>
      <c r="I28" s="55"/>
      <c r="J28" s="47"/>
      <c r="K28" s="68"/>
      <c r="L28" s="70"/>
      <c r="M28" s="76"/>
      <c r="N28" s="47"/>
      <c r="O28" s="68"/>
      <c r="P28" s="47"/>
      <c r="Q28" s="49"/>
      <c r="R28" s="50"/>
    </row>
    <row r="29" spans="1:18" s="51" customFormat="1" ht="9.6" customHeight="1" x14ac:dyDescent="0.2">
      <c r="A29" s="53"/>
      <c r="B29" s="54"/>
      <c r="C29" s="54"/>
      <c r="D29" s="72"/>
      <c r="E29" s="47"/>
      <c r="F29" s="47"/>
      <c r="G29" s="58"/>
      <c r="H29" s="47"/>
      <c r="I29" s="73"/>
      <c r="J29" s="47"/>
      <c r="K29" s="59"/>
      <c r="L29" s="60" t="str">
        <f>UPPER(IF(OR(K30="a",K30="as"),J25,IF(OR(K30="b",K30="bs"),J33,)))</f>
        <v>ANDREWS</v>
      </c>
      <c r="M29" s="68"/>
      <c r="N29" s="47"/>
      <c r="O29" s="68"/>
      <c r="P29" s="47"/>
      <c r="Q29" s="49"/>
      <c r="R29" s="50"/>
    </row>
    <row r="30" spans="1:18" s="51" customFormat="1" ht="9.6" customHeight="1" x14ac:dyDescent="0.2">
      <c r="A30" s="53"/>
      <c r="B30" s="54"/>
      <c r="C30" s="54"/>
      <c r="D30" s="72"/>
      <c r="E30" s="47"/>
      <c r="F30" s="47"/>
      <c r="G30" s="58"/>
      <c r="H30" s="47"/>
      <c r="I30" s="73"/>
      <c r="J30" s="62" t="s">
        <v>11</v>
      </c>
      <c r="K30" s="63" t="s">
        <v>12</v>
      </c>
      <c r="L30" s="64" t="str">
        <f>UPPER(IF(OR(K30="a",K30="as"),J26,IF(OR(K30="b",K30="bs"),J34,)))</f>
        <v>KING</v>
      </c>
      <c r="M30" s="55"/>
      <c r="N30" s="47"/>
      <c r="O30" s="68"/>
      <c r="P30" s="47"/>
      <c r="Q30" s="49"/>
      <c r="R30" s="50"/>
    </row>
    <row r="31" spans="1:18" s="51" customFormat="1" ht="9.6" customHeight="1" x14ac:dyDescent="0.2">
      <c r="A31" s="53">
        <v>7</v>
      </c>
      <c r="B31" s="42">
        <f>IF($D31="","",VLOOKUP($D31,'[7]Sen Mix Do Main Draw Prep'!$A$7:$V$23,20))</f>
        <v>0</v>
      </c>
      <c r="C31" s="42">
        <f>IF($D31="","",VLOOKUP($D31,'[7]Sen Mix Do Main Draw Prep'!$A$7:$V$23,21))</f>
        <v>0</v>
      </c>
      <c r="D31" s="43">
        <v>5</v>
      </c>
      <c r="E31" s="42" t="str">
        <f>UPPER(IF($D31="","",VLOOKUP($D31,'[7]Sen Mix Do Main Draw Prep'!$A$7:$V$23,2)))</f>
        <v>OLIUIER</v>
      </c>
      <c r="F31" s="42" t="str">
        <f>IF($D31="","",VLOOKUP($D31,'[7]Sen Mix Do Main Draw Prep'!$A$7:$V$23,3))</f>
        <v>DERREL</v>
      </c>
      <c r="G31" s="66"/>
      <c r="H31" s="42">
        <f>IF($D31="","",VLOOKUP($D31,'[7]Sen Mix Do Main Draw Prep'!$A$7:$V$23,4))</f>
        <v>0</v>
      </c>
      <c r="I31" s="46"/>
      <c r="J31" s="47"/>
      <c r="K31" s="68"/>
      <c r="L31" s="47" t="s">
        <v>272</v>
      </c>
      <c r="M31" s="48"/>
      <c r="N31" s="69"/>
      <c r="O31" s="68"/>
      <c r="P31" s="47"/>
      <c r="Q31" s="49"/>
      <c r="R31" s="50"/>
    </row>
    <row r="32" spans="1:18" s="51" customFormat="1" ht="9.6" customHeight="1" x14ac:dyDescent="0.2">
      <c r="A32" s="53"/>
      <c r="B32" s="54"/>
      <c r="C32" s="54"/>
      <c r="D32" s="54"/>
      <c r="E32" s="42" t="str">
        <f>UPPER(IF($D31="","",VLOOKUP($D31,'[7]Sen Mix Do Main Draw Prep'!$A$7:$V$23,7)))</f>
        <v>COX</v>
      </c>
      <c r="F32" s="42" t="str">
        <f>IF($D31="","",VLOOKUP($D31,'[7]Sen Mix Do Main Draw Prep'!$A$7:$V$23,8))</f>
        <v>LARISSA</v>
      </c>
      <c r="G32" s="66"/>
      <c r="H32" s="42">
        <f>IF($D31="","",VLOOKUP($D31,'[7]Sen Mix Do Main Draw Prep'!$A$7:$V$23,9))</f>
        <v>0</v>
      </c>
      <c r="I32" s="55"/>
      <c r="J32" s="56" t="str">
        <f>IF(I32="a",E31,IF(I32="b",E33,""))</f>
        <v/>
      </c>
      <c r="K32" s="68"/>
      <c r="L32" s="47"/>
      <c r="M32" s="48"/>
      <c r="N32" s="47"/>
      <c r="O32" s="68"/>
      <c r="P32" s="47"/>
      <c r="Q32" s="49"/>
      <c r="R32" s="50"/>
    </row>
    <row r="33" spans="1:18" s="51" customFormat="1" ht="9.6" customHeight="1" x14ac:dyDescent="0.2">
      <c r="A33" s="53"/>
      <c r="B33" s="54"/>
      <c r="C33" s="54"/>
      <c r="D33" s="72"/>
      <c r="E33" s="47"/>
      <c r="F33" s="47"/>
      <c r="G33" s="58"/>
      <c r="H33" s="47"/>
      <c r="I33" s="59"/>
      <c r="J33" s="60" t="str">
        <f>UPPER(IF(OR(I34="a",I34="as"),E31,IF(OR(I34="b",I34="bs"),E35,)))</f>
        <v>MUKERJI</v>
      </c>
      <c r="K33" s="75"/>
      <c r="L33" s="47"/>
      <c r="M33" s="48"/>
      <c r="N33" s="47"/>
      <c r="O33" s="68"/>
      <c r="P33" s="47"/>
      <c r="Q33" s="49"/>
      <c r="R33" s="50"/>
    </row>
    <row r="34" spans="1:18" s="51" customFormat="1" ht="9.6" customHeight="1" x14ac:dyDescent="0.2">
      <c r="A34" s="53"/>
      <c r="B34" s="54"/>
      <c r="C34" s="54"/>
      <c r="D34" s="72"/>
      <c r="E34" s="47"/>
      <c r="F34" s="47"/>
      <c r="G34" s="58"/>
      <c r="H34" s="62" t="s">
        <v>11</v>
      </c>
      <c r="I34" s="63" t="s">
        <v>38</v>
      </c>
      <c r="J34" s="64" t="str">
        <f>UPPER(IF(OR(I34="a",I34="as"),E32,IF(OR(I34="b",I34="bs"),E36,)))</f>
        <v>WHITTER</v>
      </c>
      <c r="K34" s="55"/>
      <c r="L34" s="47"/>
      <c r="M34" s="48"/>
      <c r="N34" s="47"/>
      <c r="O34" s="68"/>
      <c r="P34" s="47"/>
      <c r="Q34" s="49"/>
      <c r="R34" s="50"/>
    </row>
    <row r="35" spans="1:18" s="51" customFormat="1" ht="9.6" customHeight="1" x14ac:dyDescent="0.2">
      <c r="A35" s="53">
        <v>8</v>
      </c>
      <c r="B35" s="42">
        <f>IF($D35="","",VLOOKUP($D35,'[7]Sen Mix Do Main Draw Prep'!$A$7:$V$23,20))</f>
        <v>0</v>
      </c>
      <c r="C35" s="42">
        <f>IF($D35="","",VLOOKUP($D35,'[7]Sen Mix Do Main Draw Prep'!$A$7:$V$23,21))</f>
        <v>0</v>
      </c>
      <c r="D35" s="43">
        <v>13</v>
      </c>
      <c r="E35" s="42" t="str">
        <f>UPPER(IF($D35="","",VLOOKUP($D35,'[7]Sen Mix Do Main Draw Prep'!$A$7:$V$23,2)))</f>
        <v>MUKERJI</v>
      </c>
      <c r="F35" s="42" t="str">
        <f>IF($D35="","",VLOOKUP($D35,'[7]Sen Mix Do Main Draw Prep'!$A$7:$V$23,3))</f>
        <v>JORDAN</v>
      </c>
      <c r="G35" s="66"/>
      <c r="H35" s="42">
        <f>IF($D35="","",VLOOKUP($D35,'[7]Sen Mix Do Main Draw Prep'!$A$7:$V$23,4))</f>
        <v>0</v>
      </c>
      <c r="I35" s="67"/>
      <c r="J35" s="47" t="s">
        <v>103</v>
      </c>
      <c r="K35" s="48"/>
      <c r="L35" s="69"/>
      <c r="M35" s="61"/>
      <c r="N35" s="47"/>
      <c r="O35" s="68"/>
      <c r="P35" s="47"/>
      <c r="Q35" s="49"/>
      <c r="R35" s="50"/>
    </row>
    <row r="36" spans="1:18" s="51" customFormat="1" ht="9.6" customHeight="1" x14ac:dyDescent="0.2">
      <c r="A36" s="53"/>
      <c r="B36" s="54"/>
      <c r="C36" s="54"/>
      <c r="D36" s="54"/>
      <c r="E36" s="42" t="str">
        <f>UPPER(IF($D35="","",VLOOKUP($D35,'[7]Sen Mix Do Main Draw Prep'!$A$7:$V$23,7)))</f>
        <v>WHITTER</v>
      </c>
      <c r="F36" s="42" t="str">
        <f>IF($D35="","",VLOOKUP($D35,'[7]Sen Mix Do Main Draw Prep'!$A$7:$V$23,8))</f>
        <v>AURA</v>
      </c>
      <c r="G36" s="66"/>
      <c r="H36" s="42">
        <f>IF($D35="","",VLOOKUP($D35,'[7]Sen Mix Do Main Draw Prep'!$A$7:$V$23,9))</f>
        <v>0</v>
      </c>
      <c r="I36" s="55"/>
      <c r="J36" s="47"/>
      <c r="K36" s="48"/>
      <c r="L36" s="70"/>
      <c r="M36" s="71"/>
      <c r="N36" s="47"/>
      <c r="O36" s="68"/>
      <c r="P36" s="47"/>
      <c r="Q36" s="49"/>
      <c r="R36" s="50"/>
    </row>
    <row r="37" spans="1:18" s="51" customFormat="1" ht="9.6" customHeight="1" x14ac:dyDescent="0.2">
      <c r="A37" s="53"/>
      <c r="B37" s="54"/>
      <c r="C37" s="54"/>
      <c r="D37" s="72"/>
      <c r="E37" s="47"/>
      <c r="F37" s="47"/>
      <c r="G37" s="58"/>
      <c r="H37" s="47"/>
      <c r="I37" s="73"/>
      <c r="J37" s="47"/>
      <c r="K37" s="48"/>
      <c r="L37" s="47"/>
      <c r="M37" s="48"/>
      <c r="N37" s="48"/>
      <c r="O37" s="59"/>
      <c r="P37" s="60" t="str">
        <f>UPPER(IF(OR(O38="a",O38="as"),N21,IF(OR(O38="b",O38="bs"),N53,)))</f>
        <v>MOHAMMED</v>
      </c>
      <c r="Q37" s="77"/>
      <c r="R37" s="50"/>
    </row>
    <row r="38" spans="1:18" s="51" customFormat="1" ht="9.6" customHeight="1" x14ac:dyDescent="0.2">
      <c r="A38" s="53"/>
      <c r="B38" s="54"/>
      <c r="C38" s="54"/>
      <c r="D38" s="72"/>
      <c r="E38" s="47"/>
      <c r="F38" s="47"/>
      <c r="G38" s="58"/>
      <c r="H38" s="47"/>
      <c r="I38" s="73"/>
      <c r="J38" s="47"/>
      <c r="K38" s="48"/>
      <c r="L38" s="47"/>
      <c r="M38" s="48"/>
      <c r="N38" s="62" t="s">
        <v>11</v>
      </c>
      <c r="O38" s="63" t="s">
        <v>12</v>
      </c>
      <c r="P38" s="64" t="str">
        <f>UPPER(IF(OR(O38="a",O38="as"),N22,IF(OR(O38="b",O38="bs"),N54,)))</f>
        <v>TRESTRAIL</v>
      </c>
      <c r="Q38" s="78"/>
      <c r="R38" s="50"/>
    </row>
    <row r="39" spans="1:18" s="51" customFormat="1" ht="9.6" customHeight="1" x14ac:dyDescent="0.2">
      <c r="A39" s="53">
        <v>9</v>
      </c>
      <c r="B39" s="42">
        <f>IF($D39="","",VLOOKUP($D39,'[7]Sen Mix Do Main Draw Prep'!$A$7:$V$23,20))</f>
        <v>0</v>
      </c>
      <c r="C39" s="42">
        <f>IF($D39="","",VLOOKUP($D39,'[7]Sen Mix Do Main Draw Prep'!$A$7:$V$23,21))</f>
        <v>0</v>
      </c>
      <c r="D39" s="43">
        <v>11</v>
      </c>
      <c r="E39" s="42" t="str">
        <f>UPPER(IF($D39="","",VLOOKUP($D39,'[7]Sen Mix Do Main Draw Prep'!$A$7:$V$23,2)))</f>
        <v>WEST</v>
      </c>
      <c r="F39" s="42" t="str">
        <f>IF($D39="","",VLOOKUP($D39,'[7]Sen Mix Do Main Draw Prep'!$A$7:$V$23,3))</f>
        <v>SAMUEL</v>
      </c>
      <c r="G39" s="66"/>
      <c r="H39" s="42">
        <f>IF($D39="","",VLOOKUP($D39,'[7]Sen Mix Do Main Draw Prep'!$A$7:$V$23,4))</f>
        <v>0</v>
      </c>
      <c r="I39" s="46"/>
      <c r="J39" s="47"/>
      <c r="K39" s="48"/>
      <c r="L39" s="47"/>
      <c r="M39" s="48"/>
      <c r="N39" s="47"/>
      <c r="O39" s="68"/>
      <c r="P39" s="69" t="s">
        <v>275</v>
      </c>
      <c r="Q39" s="49"/>
      <c r="R39" s="50"/>
    </row>
    <row r="40" spans="1:18" s="51" customFormat="1" ht="9.6" customHeight="1" x14ac:dyDescent="0.2">
      <c r="A40" s="53"/>
      <c r="B40" s="54"/>
      <c r="C40" s="54"/>
      <c r="D40" s="54"/>
      <c r="E40" s="42" t="str">
        <f>UPPER(IF($D39="","",VLOOKUP($D39,'[7]Sen Mix Do Main Draw Prep'!$A$7:$V$23,7)))</f>
        <v>SABGA</v>
      </c>
      <c r="F40" s="42" t="str">
        <f>IF($D39="","",VLOOKUP($D39,'[7]Sen Mix Do Main Draw Prep'!$A$7:$V$23,8))</f>
        <v>VIVIAN</v>
      </c>
      <c r="G40" s="66"/>
      <c r="H40" s="42">
        <f>IF($D39="","",VLOOKUP($D39,'[7]Sen Mix Do Main Draw Prep'!$A$7:$V$23,9))</f>
        <v>0</v>
      </c>
      <c r="I40" s="55"/>
      <c r="J40" s="56" t="str">
        <f>IF(I40="a",E39,IF(I40="b",E41,""))</f>
        <v/>
      </c>
      <c r="K40" s="48"/>
      <c r="L40" s="47"/>
      <c r="M40" s="48"/>
      <c r="N40" s="47"/>
      <c r="O40" s="68"/>
      <c r="P40" s="70"/>
      <c r="Q40" s="79"/>
      <c r="R40" s="50"/>
    </row>
    <row r="41" spans="1:18" s="51" customFormat="1" ht="9.6" customHeight="1" x14ac:dyDescent="0.2">
      <c r="A41" s="53"/>
      <c r="B41" s="54"/>
      <c r="C41" s="54"/>
      <c r="D41" s="72"/>
      <c r="E41" s="47"/>
      <c r="F41" s="47"/>
      <c r="G41" s="58"/>
      <c r="H41" s="47"/>
      <c r="I41" s="59"/>
      <c r="J41" s="60" t="str">
        <f>UPPER(IF(OR(I42="a",I42="as"),E39,IF(OR(I42="b",I42="bs"),E43,)))</f>
        <v>THOMAS</v>
      </c>
      <c r="K41" s="61"/>
      <c r="L41" s="47"/>
      <c r="M41" s="48"/>
      <c r="N41" s="47"/>
      <c r="O41" s="68"/>
      <c r="P41" s="47"/>
      <c r="Q41" s="49"/>
      <c r="R41" s="50"/>
    </row>
    <row r="42" spans="1:18" s="51" customFormat="1" ht="9.6" customHeight="1" x14ac:dyDescent="0.2">
      <c r="A42" s="53"/>
      <c r="B42" s="54"/>
      <c r="C42" s="54"/>
      <c r="D42" s="72"/>
      <c r="E42" s="47"/>
      <c r="F42" s="47"/>
      <c r="G42" s="58"/>
      <c r="H42" s="62" t="s">
        <v>11</v>
      </c>
      <c r="I42" s="63" t="s">
        <v>38</v>
      </c>
      <c r="J42" s="64" t="str">
        <f>UPPER(IF(OR(I42="a",I42="as"),E40,IF(OR(I42="b",I42="bs"),E44,)))</f>
        <v>JONES</v>
      </c>
      <c r="K42" s="65"/>
      <c r="L42" s="47"/>
      <c r="M42" s="48"/>
      <c r="N42" s="47"/>
      <c r="O42" s="68"/>
      <c r="P42" s="47"/>
      <c r="Q42" s="49"/>
      <c r="R42" s="50"/>
    </row>
    <row r="43" spans="1:18" s="51" customFormat="1" ht="9.6" customHeight="1" x14ac:dyDescent="0.2">
      <c r="A43" s="53">
        <v>10</v>
      </c>
      <c r="B43" s="42">
        <f>IF($D43="","",VLOOKUP($D43,'[7]Sen Mix Do Main Draw Prep'!$A$7:$V$23,20))</f>
        <v>0</v>
      </c>
      <c r="C43" s="42">
        <f>IF($D43="","",VLOOKUP($D43,'[7]Sen Mix Do Main Draw Prep'!$A$7:$V$23,21))</f>
        <v>0</v>
      </c>
      <c r="D43" s="43">
        <v>9</v>
      </c>
      <c r="E43" s="42" t="str">
        <f>UPPER(IF($D43="","",VLOOKUP($D43,'[7]Sen Mix Do Main Draw Prep'!$A$7:$V$23,2)))</f>
        <v>THOMAS</v>
      </c>
      <c r="F43" s="42" t="str">
        <f>IF($D43="","",VLOOKUP($D43,'[7]Sen Mix Do Main Draw Prep'!$A$7:$V$23,3))</f>
        <v>RYAN</v>
      </c>
      <c r="G43" s="66"/>
      <c r="H43" s="42">
        <f>IF($D43="","",VLOOKUP($D43,'[7]Sen Mix Do Main Draw Prep'!$A$7:$V$23,4))</f>
        <v>0</v>
      </c>
      <c r="I43" s="67"/>
      <c r="J43" s="47" t="s">
        <v>123</v>
      </c>
      <c r="K43" s="68"/>
      <c r="L43" s="69"/>
      <c r="M43" s="61"/>
      <c r="N43" s="47"/>
      <c r="O43" s="68"/>
      <c r="P43" s="47"/>
      <c r="Q43" s="49"/>
      <c r="R43" s="50"/>
    </row>
    <row r="44" spans="1:18" s="51" customFormat="1" ht="9.6" customHeight="1" x14ac:dyDescent="0.2">
      <c r="A44" s="53"/>
      <c r="B44" s="54"/>
      <c r="C44" s="54"/>
      <c r="D44" s="54"/>
      <c r="E44" s="42" t="str">
        <f>UPPER(IF($D43="","",VLOOKUP($D43,'[7]Sen Mix Do Main Draw Prep'!$A$7:$V$23,7)))</f>
        <v>JONES</v>
      </c>
      <c r="F44" s="42" t="str">
        <f>IF($D43="","",VLOOKUP($D43,'[7]Sen Mix Do Main Draw Prep'!$A$7:$V$23,8))</f>
        <v>ABIGAIL</v>
      </c>
      <c r="G44" s="66"/>
      <c r="H44" s="42">
        <f>IF($D43="","",VLOOKUP($D43,'[7]Sen Mix Do Main Draw Prep'!$A$7:$V$23,9))</f>
        <v>0</v>
      </c>
      <c r="I44" s="55"/>
      <c r="J44" s="47"/>
      <c r="K44" s="68"/>
      <c r="L44" s="70"/>
      <c r="M44" s="71"/>
      <c r="N44" s="47"/>
      <c r="O44" s="68"/>
      <c r="P44" s="47"/>
      <c r="Q44" s="49"/>
      <c r="R44" s="50"/>
    </row>
    <row r="45" spans="1:18" s="51" customFormat="1" ht="9.6" customHeight="1" x14ac:dyDescent="0.2">
      <c r="A45" s="53"/>
      <c r="B45" s="54"/>
      <c r="C45" s="54"/>
      <c r="D45" s="72"/>
      <c r="E45" s="47"/>
      <c r="F45" s="47"/>
      <c r="G45" s="58"/>
      <c r="H45" s="47"/>
      <c r="I45" s="73"/>
      <c r="J45" s="47"/>
      <c r="K45" s="59"/>
      <c r="L45" s="60" t="str">
        <f>UPPER(IF(OR(K46="a",K46="as"),J41,IF(OR(K46="b",K46="bs"),J49,)))</f>
        <v>JAMES</v>
      </c>
      <c r="M45" s="48"/>
      <c r="N45" s="47"/>
      <c r="O45" s="68"/>
      <c r="P45" s="47"/>
      <c r="Q45" s="49"/>
      <c r="R45" s="50"/>
    </row>
    <row r="46" spans="1:18" s="51" customFormat="1" ht="9.6" customHeight="1" x14ac:dyDescent="0.2">
      <c r="A46" s="53"/>
      <c r="B46" s="54"/>
      <c r="C46" s="54"/>
      <c r="D46" s="72"/>
      <c r="E46" s="47"/>
      <c r="F46" s="47"/>
      <c r="G46" s="58"/>
      <c r="H46" s="47"/>
      <c r="I46" s="73"/>
      <c r="J46" s="62" t="s">
        <v>11</v>
      </c>
      <c r="K46" s="63" t="s">
        <v>38</v>
      </c>
      <c r="L46" s="64" t="str">
        <f>UPPER(IF(OR(K46="a",K46="as"),J42,IF(OR(K46="b",K46="bs"),J50,)))</f>
        <v>STEELE</v>
      </c>
      <c r="M46" s="65"/>
      <c r="N46" s="47"/>
      <c r="O46" s="68"/>
      <c r="P46" s="47"/>
      <c r="Q46" s="49"/>
      <c r="R46" s="50"/>
    </row>
    <row r="47" spans="1:18" s="51" customFormat="1" ht="9.6" customHeight="1" x14ac:dyDescent="0.2">
      <c r="A47" s="53">
        <v>11</v>
      </c>
      <c r="B47" s="42">
        <f>IF($D47="","",VLOOKUP($D47,'[7]Sen Mix Do Main Draw Prep'!$A$7:$V$23,20))</f>
        <v>0</v>
      </c>
      <c r="C47" s="42">
        <f>IF($D47="","",VLOOKUP($D47,'[7]Sen Mix Do Main Draw Prep'!$A$7:$V$23,21))</f>
        <v>0</v>
      </c>
      <c r="D47" s="43">
        <v>14</v>
      </c>
      <c r="E47" s="42" t="str">
        <f>UPPER(IF($D47="","",VLOOKUP($D47,'[7]Sen Mix Do Main Draw Prep'!$A$7:$V$23,2)))</f>
        <v>GARSEE</v>
      </c>
      <c r="F47" s="42" t="str">
        <f>IF($D47="","",VLOOKUP($D47,'[7]Sen Mix Do Main Draw Prep'!$A$7:$V$23,3))</f>
        <v>JAMEEL</v>
      </c>
      <c r="G47" s="66"/>
      <c r="H47" s="42">
        <f>IF($D47="","",VLOOKUP($D47,'[7]Sen Mix Do Main Draw Prep'!$A$7:$V$23,4))</f>
        <v>0</v>
      </c>
      <c r="I47" s="46"/>
      <c r="J47" s="47"/>
      <c r="K47" s="68"/>
      <c r="L47" s="47" t="s">
        <v>273</v>
      </c>
      <c r="M47" s="68"/>
      <c r="N47" s="69"/>
      <c r="O47" s="68"/>
      <c r="P47" s="47"/>
      <c r="Q47" s="49"/>
      <c r="R47" s="50"/>
    </row>
    <row r="48" spans="1:18" s="51" customFormat="1" ht="9.6" customHeight="1" x14ac:dyDescent="0.2">
      <c r="A48" s="53"/>
      <c r="B48" s="54"/>
      <c r="C48" s="54"/>
      <c r="D48" s="54"/>
      <c r="E48" s="42" t="str">
        <f>UPPER(IF($D47="","",VLOOKUP($D47,'[7]Sen Mix Do Main Draw Prep'!$A$7:$V$23,7)))</f>
        <v>HOULLIER</v>
      </c>
      <c r="F48" s="42" t="str">
        <f>IF($D47="","",VLOOKUP($D47,'[7]Sen Mix Do Main Draw Prep'!$A$7:$V$23,8))</f>
        <v>RHYSE</v>
      </c>
      <c r="G48" s="66"/>
      <c r="H48" s="42">
        <f>IF($D47="","",VLOOKUP($D47,'[7]Sen Mix Do Main Draw Prep'!$A$7:$V$23,9))</f>
        <v>0</v>
      </c>
      <c r="I48" s="55"/>
      <c r="J48" s="56" t="str">
        <f>IF(I48="a",E47,IF(I48="b",E49,""))</f>
        <v/>
      </c>
      <c r="K48" s="68"/>
      <c r="L48" s="47"/>
      <c r="M48" s="68"/>
      <c r="N48" s="47"/>
      <c r="O48" s="68"/>
      <c r="P48" s="47"/>
      <c r="Q48" s="49"/>
      <c r="R48" s="50"/>
    </row>
    <row r="49" spans="1:18" s="51" customFormat="1" ht="9.6" customHeight="1" x14ac:dyDescent="0.2">
      <c r="A49" s="53"/>
      <c r="B49" s="54"/>
      <c r="C49" s="54"/>
      <c r="D49" s="54"/>
      <c r="E49" s="47"/>
      <c r="F49" s="47"/>
      <c r="G49" s="58"/>
      <c r="H49" s="47"/>
      <c r="I49" s="59"/>
      <c r="J49" s="60" t="str">
        <f>UPPER(IF(OR(I50="a",I50="as"),E47,IF(OR(I50="b",I50="bs"),E51,)))</f>
        <v>JAMES</v>
      </c>
      <c r="K49" s="75"/>
      <c r="L49" s="47"/>
      <c r="M49" s="68"/>
      <c r="N49" s="47"/>
      <c r="O49" s="68"/>
      <c r="P49" s="47"/>
      <c r="Q49" s="49"/>
      <c r="R49" s="50"/>
    </row>
    <row r="50" spans="1:18" s="51" customFormat="1" ht="9.6" customHeight="1" x14ac:dyDescent="0.2">
      <c r="A50" s="53"/>
      <c r="B50" s="54"/>
      <c r="C50" s="54"/>
      <c r="D50" s="54"/>
      <c r="E50" s="47"/>
      <c r="F50" s="47"/>
      <c r="G50" s="58"/>
      <c r="H50" s="62" t="s">
        <v>11</v>
      </c>
      <c r="I50" s="63" t="s">
        <v>14</v>
      </c>
      <c r="J50" s="64" t="str">
        <f>UPPER(IF(OR(I50="a",I50="as"),E48,IF(OR(I50="b",I50="bs"),E52,)))</f>
        <v>STEELE</v>
      </c>
      <c r="K50" s="55"/>
      <c r="L50" s="47"/>
      <c r="M50" s="68"/>
      <c r="N50" s="47"/>
      <c r="O50" s="68"/>
      <c r="P50" s="47"/>
      <c r="Q50" s="49"/>
      <c r="R50" s="50"/>
    </row>
    <row r="51" spans="1:18" s="51" customFormat="1" ht="9.6" customHeight="1" x14ac:dyDescent="0.2">
      <c r="A51" s="41">
        <v>12</v>
      </c>
      <c r="B51" s="42">
        <f>IF($D51="","",VLOOKUP($D51,'[7]Sen Mix Do Main Draw Prep'!$A$7:$V$23,20))</f>
        <v>0</v>
      </c>
      <c r="C51" s="42">
        <f>IF($D51="","",VLOOKUP($D51,'[7]Sen Mix Do Main Draw Prep'!$A$7:$V$23,21))</f>
        <v>0</v>
      </c>
      <c r="D51" s="43">
        <v>3</v>
      </c>
      <c r="E51" s="44" t="str">
        <f>UPPER(IF($D51="","",VLOOKUP($D51,'[7]Sen Mix Do Main Draw Prep'!$A$7:$V$23,2)))</f>
        <v>JAMES</v>
      </c>
      <c r="F51" s="44" t="str">
        <f>IF($D51="","",VLOOKUP($D51,'[7]Sen Mix Do Main Draw Prep'!$A$7:$V$23,3))</f>
        <v>KOBE</v>
      </c>
      <c r="G51" s="45"/>
      <c r="H51" s="44">
        <f>IF($D51="","",VLOOKUP($D51,'[7]Sen Mix Do Main Draw Prep'!$A$7:$V$23,4))</f>
        <v>0</v>
      </c>
      <c r="I51" s="67"/>
      <c r="J51" s="47" t="s">
        <v>124</v>
      </c>
      <c r="K51" s="48"/>
      <c r="L51" s="69"/>
      <c r="M51" s="75"/>
      <c r="N51" s="47"/>
      <c r="O51" s="68"/>
      <c r="P51" s="47"/>
      <c r="Q51" s="49"/>
      <c r="R51" s="50"/>
    </row>
    <row r="52" spans="1:18" s="51" customFormat="1" ht="9.6" customHeight="1" x14ac:dyDescent="0.2">
      <c r="A52" s="53"/>
      <c r="B52" s="54"/>
      <c r="C52" s="54"/>
      <c r="D52" s="54"/>
      <c r="E52" s="44" t="str">
        <f>UPPER(IF($D51="","",VLOOKUP($D51,'[7]Sen Mix Do Main Draw Prep'!$A$7:$V$23,7)))</f>
        <v>STEELE</v>
      </c>
      <c r="F52" s="44" t="str">
        <f>IF($D51="","",VLOOKUP($D51,'[7]Sen Mix Do Main Draw Prep'!$A$7:$V$23,8))</f>
        <v>CELESTE</v>
      </c>
      <c r="G52" s="45"/>
      <c r="H52" s="44">
        <f>IF($D51="","",VLOOKUP($D51,'[7]Sen Mix Do Main Draw Prep'!$A$7:$V$23,9))</f>
        <v>0</v>
      </c>
      <c r="I52" s="55"/>
      <c r="J52" s="47"/>
      <c r="K52" s="48"/>
      <c r="L52" s="70"/>
      <c r="M52" s="76"/>
      <c r="N52" s="47"/>
      <c r="O52" s="68"/>
      <c r="P52" s="47"/>
      <c r="Q52" s="49"/>
      <c r="R52" s="50"/>
    </row>
    <row r="53" spans="1:18" s="51" customFormat="1" ht="9.6" customHeight="1" x14ac:dyDescent="0.2">
      <c r="A53" s="53"/>
      <c r="B53" s="54"/>
      <c r="C53" s="54"/>
      <c r="D53" s="54"/>
      <c r="E53" s="47"/>
      <c r="F53" s="47"/>
      <c r="G53" s="58"/>
      <c r="H53" s="47"/>
      <c r="I53" s="73"/>
      <c r="J53" s="47"/>
      <c r="K53" s="48"/>
      <c r="L53" s="47"/>
      <c r="M53" s="59"/>
      <c r="N53" s="60" t="str">
        <f>UPPER(IF(OR(M54="a",M54="as"),L45,IF(OR(M54="b",M54="bs"),L61,)))</f>
        <v>RAMKISSOON</v>
      </c>
      <c r="O53" s="68"/>
      <c r="P53" s="47"/>
      <c r="Q53" s="49"/>
      <c r="R53" s="50"/>
    </row>
    <row r="54" spans="1:18" s="51" customFormat="1" ht="9.6" customHeight="1" x14ac:dyDescent="0.2">
      <c r="A54" s="53"/>
      <c r="B54" s="54"/>
      <c r="C54" s="54"/>
      <c r="D54" s="54"/>
      <c r="E54" s="47"/>
      <c r="F54" s="47"/>
      <c r="G54" s="58"/>
      <c r="H54" s="47"/>
      <c r="I54" s="73"/>
      <c r="J54" s="47"/>
      <c r="K54" s="48"/>
      <c r="L54" s="62" t="s">
        <v>11</v>
      </c>
      <c r="M54" s="63" t="s">
        <v>38</v>
      </c>
      <c r="N54" s="64" t="str">
        <f>UPPER(IF(OR(M54="a",M54="as"),L46,IF(OR(M54="b",M54="bs"),L62,)))</f>
        <v>LEE ASSANG</v>
      </c>
      <c r="O54" s="55"/>
      <c r="P54" s="47"/>
      <c r="Q54" s="49"/>
      <c r="R54" s="50"/>
    </row>
    <row r="55" spans="1:18" s="51" customFormat="1" ht="9.6" customHeight="1" x14ac:dyDescent="0.2">
      <c r="A55" s="53">
        <v>13</v>
      </c>
      <c r="B55" s="42">
        <f>IF($D55="","",VLOOKUP($D55,'[7]Sen Mix Do Main Draw Prep'!$A$7:$V$23,20))</f>
        <v>0</v>
      </c>
      <c r="C55" s="42">
        <f>IF($D55="","",VLOOKUP($D55,'[7]Sen Mix Do Main Draw Prep'!$A$7:$V$23,21))</f>
        <v>0</v>
      </c>
      <c r="D55" s="43">
        <v>7</v>
      </c>
      <c r="E55" s="42" t="str">
        <f>UPPER(IF($D55="","",VLOOKUP($D55,'[7]Sen Mix Do Main Draw Prep'!$A$7:$V$23,2)))</f>
        <v>RAMKISSOON</v>
      </c>
      <c r="F55" s="42" t="str">
        <f>IF($D55="","",VLOOKUP($D55,'[7]Sen Mix Do Main Draw Prep'!$A$7:$V$23,3))</f>
        <v>ADAM</v>
      </c>
      <c r="G55" s="66"/>
      <c r="H55" s="42">
        <f>IF($D55="","",VLOOKUP($D55,'[7]Sen Mix Do Main Draw Prep'!$A$7:$V$23,4))</f>
        <v>0</v>
      </c>
      <c r="I55" s="46"/>
      <c r="J55" s="47"/>
      <c r="K55" s="48"/>
      <c r="L55" s="47"/>
      <c r="M55" s="68"/>
      <c r="N55" s="47" t="s">
        <v>61</v>
      </c>
      <c r="O55" s="48"/>
      <c r="P55" s="47"/>
      <c r="Q55" s="49"/>
      <c r="R55" s="50"/>
    </row>
    <row r="56" spans="1:18" s="51" customFormat="1" ht="9.6" customHeight="1" x14ac:dyDescent="0.2">
      <c r="A56" s="53"/>
      <c r="B56" s="54"/>
      <c r="C56" s="54"/>
      <c r="D56" s="54"/>
      <c r="E56" s="42" t="str">
        <f>UPPER(IF($D55="","",VLOOKUP($D55,'[7]Sen Mix Do Main Draw Prep'!$A$7:$V$23,7)))</f>
        <v>LEE ASSANG</v>
      </c>
      <c r="F56" s="42" t="str">
        <f>IF($D55="","",VLOOKUP($D55,'[7]Sen Mix Do Main Draw Prep'!$A$7:$V$23,8))</f>
        <v>YIN</v>
      </c>
      <c r="G56" s="66"/>
      <c r="H56" s="42">
        <f>IF($D55="","",VLOOKUP($D55,'[7]Sen Mix Do Main Draw Prep'!$A$7:$V$23,9))</f>
        <v>0</v>
      </c>
      <c r="I56" s="55"/>
      <c r="J56" s="56" t="str">
        <f>IF(I56="a",E55,IF(I56="b",E57,""))</f>
        <v/>
      </c>
      <c r="K56" s="48"/>
      <c r="L56" s="47"/>
      <c r="M56" s="68"/>
      <c r="N56" s="47"/>
      <c r="O56" s="48"/>
      <c r="P56" s="47"/>
      <c r="Q56" s="49"/>
      <c r="R56" s="50"/>
    </row>
    <row r="57" spans="1:18" s="51" customFormat="1" ht="9.6" customHeight="1" x14ac:dyDescent="0.2">
      <c r="A57" s="53"/>
      <c r="B57" s="54"/>
      <c r="C57" s="54"/>
      <c r="D57" s="72"/>
      <c r="E57" s="47"/>
      <c r="F57" s="47"/>
      <c r="G57" s="58"/>
      <c r="H57" s="47"/>
      <c r="I57" s="59"/>
      <c r="J57" s="60" t="str">
        <f>UPPER(IF(OR(I58="a",I58="as"),E55,IF(OR(I58="b",I58="bs"),E59,)))</f>
        <v>RAMKISSOON</v>
      </c>
      <c r="K57" s="61"/>
      <c r="L57" s="47"/>
      <c r="M57" s="68"/>
      <c r="N57" s="47"/>
      <c r="O57" s="48"/>
      <c r="P57" s="47"/>
      <c r="Q57" s="49"/>
      <c r="R57" s="50"/>
    </row>
    <row r="58" spans="1:18" s="51" customFormat="1" ht="9.6" customHeight="1" x14ac:dyDescent="0.2">
      <c r="A58" s="53"/>
      <c r="B58" s="54"/>
      <c r="C58" s="54"/>
      <c r="D58" s="72"/>
      <c r="E58" s="47"/>
      <c r="F58" s="47"/>
      <c r="G58" s="58"/>
      <c r="H58" s="62" t="s">
        <v>11</v>
      </c>
      <c r="I58" s="63" t="s">
        <v>13</v>
      </c>
      <c r="J58" s="64" t="str">
        <f>UPPER(IF(OR(I58="a",I58="as"),E56,IF(OR(I58="b",I58="bs"),E60,)))</f>
        <v>LEE ASSANG</v>
      </c>
      <c r="K58" s="65"/>
      <c r="L58" s="47"/>
      <c r="M58" s="68"/>
      <c r="N58" s="47"/>
      <c r="O58" s="48"/>
      <c r="P58" s="47"/>
      <c r="Q58" s="49"/>
      <c r="R58" s="50"/>
    </row>
    <row r="59" spans="1:18" s="51" customFormat="1" ht="9.6" customHeight="1" x14ac:dyDescent="0.2">
      <c r="A59" s="53">
        <v>14</v>
      </c>
      <c r="B59" s="42">
        <f>IF($D59="","",VLOOKUP($D59,'[7]Sen Mix Do Main Draw Prep'!$A$7:$V$23,20))</f>
        <v>0</v>
      </c>
      <c r="C59" s="42">
        <f>IF($D59="","",VLOOKUP($D59,'[7]Sen Mix Do Main Draw Prep'!$A$7:$V$23,21))</f>
        <v>0</v>
      </c>
      <c r="D59" s="43">
        <v>8</v>
      </c>
      <c r="E59" s="42" t="str">
        <f>UPPER(IF($D59="","",VLOOKUP($D59,'[7]Sen Mix Do Main Draw Prep'!$A$7:$V$23,2)))</f>
        <v>WILKINSON</v>
      </c>
      <c r="F59" s="42" t="str">
        <f>IF($D59="","",VLOOKUP($D59,'[7]Sen Mix Do Main Draw Prep'!$A$7:$V$23,3))</f>
        <v>RAHSAAN</v>
      </c>
      <c r="G59" s="66"/>
      <c r="H59" s="42">
        <f>IF($D59="","",VLOOKUP($D59,'[7]Sen Mix Do Main Draw Prep'!$A$7:$V$23,4))</f>
        <v>0</v>
      </c>
      <c r="I59" s="67"/>
      <c r="J59" s="47" t="s">
        <v>125</v>
      </c>
      <c r="K59" s="68"/>
      <c r="L59" s="69"/>
      <c r="M59" s="75"/>
      <c r="N59" s="47"/>
      <c r="O59" s="48"/>
      <c r="P59" s="47"/>
      <c r="Q59" s="49"/>
      <c r="R59" s="50"/>
    </row>
    <row r="60" spans="1:18" s="51" customFormat="1" ht="9.6" customHeight="1" x14ac:dyDescent="0.2">
      <c r="A60" s="53"/>
      <c r="B60" s="54"/>
      <c r="C60" s="54"/>
      <c r="D60" s="54"/>
      <c r="E60" s="42" t="str">
        <f>UPPER(IF($D59="","",VLOOKUP($D59,'[7]Sen Mix Do Main Draw Prep'!$A$7:$V$23,7)))</f>
        <v>DANIEL-JOSEPH</v>
      </c>
      <c r="F60" s="42" t="str">
        <f>IF($D59="","",VLOOKUP($D59,'[7]Sen Mix Do Main Draw Prep'!$A$7:$V$23,8))</f>
        <v>AERYN</v>
      </c>
      <c r="G60" s="66"/>
      <c r="H60" s="42">
        <f>IF($D59="","",VLOOKUP($D59,'[7]Sen Mix Do Main Draw Prep'!$A$7:$V$23,9))</f>
        <v>0</v>
      </c>
      <c r="I60" s="55"/>
      <c r="J60" s="47"/>
      <c r="K60" s="68"/>
      <c r="L60" s="70"/>
      <c r="M60" s="76"/>
      <c r="N60" s="47"/>
      <c r="O60" s="48"/>
      <c r="P60" s="47"/>
      <c r="Q60" s="49"/>
      <c r="R60" s="50"/>
    </row>
    <row r="61" spans="1:18" s="51" customFormat="1" ht="9.6" customHeight="1" x14ac:dyDescent="0.2">
      <c r="A61" s="53"/>
      <c r="B61" s="54"/>
      <c r="C61" s="54"/>
      <c r="D61" s="72"/>
      <c r="E61" s="47"/>
      <c r="F61" s="47"/>
      <c r="G61" s="58"/>
      <c r="H61" s="47"/>
      <c r="I61" s="73"/>
      <c r="J61" s="47"/>
      <c r="K61" s="59"/>
      <c r="L61" s="60" t="str">
        <f>UPPER(IF(OR(K62="a",K62="as"),J57,IF(OR(K62="b",K62="bs"),J65,)))</f>
        <v>RAMKISSOON</v>
      </c>
      <c r="M61" s="68"/>
      <c r="N61" s="47"/>
      <c r="O61" s="48"/>
      <c r="P61" s="47"/>
      <c r="Q61" s="49"/>
      <c r="R61" s="50"/>
    </row>
    <row r="62" spans="1:18" s="51" customFormat="1" ht="9.6" customHeight="1" x14ac:dyDescent="0.2">
      <c r="A62" s="53"/>
      <c r="B62" s="54"/>
      <c r="C62" s="54"/>
      <c r="D62" s="72"/>
      <c r="E62" s="47"/>
      <c r="F62" s="47"/>
      <c r="G62" s="58"/>
      <c r="H62" s="47"/>
      <c r="I62" s="73"/>
      <c r="J62" s="62" t="s">
        <v>11</v>
      </c>
      <c r="K62" s="63" t="s">
        <v>13</v>
      </c>
      <c r="L62" s="64" t="str">
        <f>UPPER(IF(OR(K62="a",K62="as"),J58,IF(OR(K62="b",K62="bs"),J66,)))</f>
        <v>LEE ASSANG</v>
      </c>
      <c r="M62" s="55"/>
      <c r="N62" s="47"/>
      <c r="O62" s="48"/>
      <c r="P62" s="47"/>
      <c r="Q62" s="49"/>
      <c r="R62" s="50"/>
    </row>
    <row r="63" spans="1:18" s="51" customFormat="1" ht="9.6" customHeight="1" x14ac:dyDescent="0.2">
      <c r="A63" s="53">
        <v>15</v>
      </c>
      <c r="B63" s="42">
        <f>IF($D63="","",VLOOKUP($D63,'[7]Sen Mix Do Main Draw Prep'!$A$7:$V$23,20))</f>
        <v>0</v>
      </c>
      <c r="C63" s="42">
        <f>IF($D63="","",VLOOKUP($D63,'[7]Sen Mix Do Main Draw Prep'!$A$7:$V$23,21))</f>
        <v>0</v>
      </c>
      <c r="D63" s="43">
        <v>16</v>
      </c>
      <c r="E63" s="42" t="str">
        <f>UPPER(IF($D63="","",VLOOKUP($D63,'[7]Sen Mix Do Main Draw Prep'!$A$7:$V$23,2)))</f>
        <v>BYE</v>
      </c>
      <c r="F63" s="42">
        <f>IF($D63="","",VLOOKUP($D63,'[7]Sen Mix Do Main Draw Prep'!$A$7:$V$23,3))</f>
        <v>0</v>
      </c>
      <c r="G63" s="66"/>
      <c r="H63" s="42">
        <f>IF($D63="","",VLOOKUP($D63,'[7]Sen Mix Do Main Draw Prep'!$A$7:$V$23,4))</f>
        <v>0</v>
      </c>
      <c r="I63" s="46"/>
      <c r="J63" s="47"/>
      <c r="K63" s="68"/>
      <c r="L63" s="47" t="s">
        <v>272</v>
      </c>
      <c r="M63" s="48"/>
      <c r="N63" s="69"/>
      <c r="O63" s="48"/>
      <c r="P63" s="47"/>
      <c r="Q63" s="49"/>
      <c r="R63" s="50"/>
    </row>
    <row r="64" spans="1:18" s="51" customFormat="1" ht="9.6" customHeight="1" x14ac:dyDescent="0.2">
      <c r="A64" s="53"/>
      <c r="B64" s="54"/>
      <c r="C64" s="54"/>
      <c r="D64" s="54"/>
      <c r="E64" s="42" t="str">
        <f>UPPER(IF($D63="","",VLOOKUP($D63,'[7]Sen Mix Do Main Draw Prep'!$A$7:$V$23,7)))</f>
        <v>BYE</v>
      </c>
      <c r="F64" s="42">
        <f>IF($D63="","",VLOOKUP($D63,'[7]Sen Mix Do Main Draw Prep'!$A$7:$V$23,8))</f>
        <v>0</v>
      </c>
      <c r="G64" s="66"/>
      <c r="H64" s="42">
        <f>IF($D63="","",VLOOKUP($D63,'[7]Sen Mix Do Main Draw Prep'!$A$7:$V$23,9))</f>
        <v>0</v>
      </c>
      <c r="I64" s="55"/>
      <c r="J64" s="56" t="str">
        <f>IF(I64="a",E63,IF(I64="b",E65,""))</f>
        <v/>
      </c>
      <c r="K64" s="68"/>
      <c r="L64" s="47"/>
      <c r="M64" s="48"/>
      <c r="N64" s="47"/>
      <c r="O64" s="48"/>
      <c r="P64" s="47"/>
      <c r="Q64" s="49"/>
      <c r="R64" s="50"/>
    </row>
    <row r="65" spans="1:18" s="51" customFormat="1" ht="9.6" customHeight="1" x14ac:dyDescent="0.2">
      <c r="A65" s="53"/>
      <c r="B65" s="54"/>
      <c r="C65" s="54"/>
      <c r="D65" s="54"/>
      <c r="E65" s="56"/>
      <c r="F65" s="56"/>
      <c r="G65" s="80"/>
      <c r="H65" s="56"/>
      <c r="I65" s="59"/>
      <c r="J65" s="60" t="str">
        <f>UPPER(IF(OR(I66="a",I66="as"),E63,IF(OR(I66="b",I66="bs"),E67,)))</f>
        <v>DAVIS</v>
      </c>
      <c r="K65" s="75"/>
      <c r="L65" s="47"/>
      <c r="M65" s="48"/>
      <c r="N65" s="47"/>
      <c r="O65" s="48"/>
      <c r="P65" s="47"/>
      <c r="Q65" s="49"/>
      <c r="R65" s="50"/>
    </row>
    <row r="66" spans="1:18" s="51" customFormat="1" ht="9.6" customHeight="1" x14ac:dyDescent="0.2">
      <c r="A66" s="53"/>
      <c r="B66" s="54"/>
      <c r="C66" s="54"/>
      <c r="D66" s="54"/>
      <c r="E66" s="47"/>
      <c r="F66" s="47"/>
      <c r="G66" s="58"/>
      <c r="H66" s="62" t="s">
        <v>11</v>
      </c>
      <c r="I66" s="63" t="s">
        <v>14</v>
      </c>
      <c r="J66" s="64" t="str">
        <f>UPPER(IF(OR(I66="a",I66="as"),E64,IF(OR(I66="b",I66="bs"),E68,)))</f>
        <v>DAVIS</v>
      </c>
      <c r="K66" s="55"/>
      <c r="L66" s="47"/>
      <c r="M66" s="48"/>
      <c r="N66" s="47"/>
      <c r="O66" s="48"/>
      <c r="P66" s="47"/>
      <c r="Q66" s="49"/>
      <c r="R66" s="50"/>
    </row>
    <row r="67" spans="1:18" s="51" customFormat="1" ht="9.6" customHeight="1" x14ac:dyDescent="0.2">
      <c r="A67" s="41">
        <v>16</v>
      </c>
      <c r="B67" s="42">
        <f>IF($D67="","",VLOOKUP($D67,'[7]Sen Mix Do Main Draw Prep'!$A$7:$V$23,20))</f>
        <v>0</v>
      </c>
      <c r="C67" s="42">
        <f>IF($D67="","",VLOOKUP($D67,'[7]Sen Mix Do Main Draw Prep'!$A$7:$V$23,21))</f>
        <v>0</v>
      </c>
      <c r="D67" s="43">
        <v>2</v>
      </c>
      <c r="E67" s="44" t="str">
        <f>UPPER(IF($D67="","",VLOOKUP($D67,'[7]Sen Mix Do Main Draw Prep'!$A$7:$V$23,2)))</f>
        <v>DAVIS</v>
      </c>
      <c r="F67" s="44" t="str">
        <f>IF($D67="","",VLOOKUP($D67,'[7]Sen Mix Do Main Draw Prep'!$A$7:$V$23,3))</f>
        <v>TIMOTHY</v>
      </c>
      <c r="G67" s="45"/>
      <c r="H67" s="44">
        <f>IF($D67="","",VLOOKUP($D67,'[7]Sen Mix Do Main Draw Prep'!$A$7:$V$23,4))</f>
        <v>0</v>
      </c>
      <c r="I67" s="67"/>
      <c r="J67" s="47"/>
      <c r="K67" s="48"/>
      <c r="L67" s="69"/>
      <c r="M67" s="61"/>
      <c r="N67" s="47"/>
      <c r="O67" s="48"/>
      <c r="P67" s="47"/>
      <c r="Q67" s="49"/>
      <c r="R67" s="50"/>
    </row>
    <row r="68" spans="1:18" s="51" customFormat="1" ht="9.6" customHeight="1" x14ac:dyDescent="0.2">
      <c r="A68" s="53"/>
      <c r="B68" s="54"/>
      <c r="C68" s="54"/>
      <c r="D68" s="54"/>
      <c r="E68" s="44" t="str">
        <f>UPPER(IF($D67="","",VLOOKUP($D67,'[7]Sen Mix Do Main Draw Prep'!$A$7:$V$23,7)))</f>
        <v>DAVIS</v>
      </c>
      <c r="F68" s="44" t="str">
        <f>IF($D67="","",VLOOKUP($D67,'[7]Sen Mix Do Main Draw Prep'!$A$7:$V$23,8))</f>
        <v xml:space="preserve">EMMA </v>
      </c>
      <c r="G68" s="45"/>
      <c r="H68" s="44">
        <f>IF($D67="","",VLOOKUP($D67,'[7]Sen Mix Do Main Draw Prep'!$A$7:$V$23,9))</f>
        <v>0</v>
      </c>
      <c r="I68" s="55"/>
      <c r="J68" s="47"/>
      <c r="K68" s="48"/>
      <c r="L68" s="70"/>
      <c r="M68" s="71"/>
      <c r="N68" s="47"/>
      <c r="O68" s="48"/>
      <c r="P68" s="47"/>
      <c r="Q68" s="49"/>
      <c r="R68" s="50"/>
    </row>
    <row r="69" spans="1:18" s="51" customFormat="1" ht="9.6" customHeight="1" x14ac:dyDescent="0.2">
      <c r="A69" s="81"/>
      <c r="B69" s="82"/>
      <c r="C69" s="82"/>
      <c r="D69" s="83"/>
      <c r="E69" s="84"/>
      <c r="F69" s="84"/>
      <c r="G69" s="85"/>
      <c r="H69" s="84"/>
      <c r="I69" s="86"/>
      <c r="J69" s="87"/>
      <c r="K69" s="88"/>
      <c r="L69" s="87"/>
      <c r="M69" s="88"/>
      <c r="N69" s="87"/>
      <c r="O69" s="88"/>
      <c r="P69" s="87"/>
      <c r="Q69" s="88"/>
      <c r="R69" s="50"/>
    </row>
    <row r="70" spans="1:18" s="93" customFormat="1" ht="6" customHeight="1" x14ac:dyDescent="0.2">
      <c r="A70" s="81"/>
      <c r="B70" s="82"/>
      <c r="C70" s="82"/>
      <c r="D70" s="83"/>
      <c r="E70" s="84"/>
      <c r="F70" s="84"/>
      <c r="G70" s="89"/>
      <c r="H70" s="84"/>
      <c r="I70" s="86"/>
      <c r="J70" s="87"/>
      <c r="K70" s="88"/>
      <c r="L70" s="90"/>
      <c r="M70" s="91"/>
      <c r="N70" s="90"/>
      <c r="O70" s="91"/>
      <c r="P70" s="90"/>
      <c r="Q70" s="91"/>
      <c r="R70" s="92"/>
    </row>
    <row r="71" spans="1:18" s="105" customFormat="1" ht="10.5" customHeight="1" x14ac:dyDescent="0.2">
      <c r="A71" s="94" t="s">
        <v>15</v>
      </c>
      <c r="B71" s="95"/>
      <c r="C71" s="96"/>
      <c r="D71" s="97" t="s">
        <v>16</v>
      </c>
      <c r="E71" s="98" t="s">
        <v>17</v>
      </c>
      <c r="F71" s="98"/>
      <c r="G71" s="98"/>
      <c r="H71" s="99"/>
      <c r="I71" s="98" t="s">
        <v>16</v>
      </c>
      <c r="J71" s="98" t="s">
        <v>18</v>
      </c>
      <c r="K71" s="100"/>
      <c r="L71" s="98" t="s">
        <v>19</v>
      </c>
      <c r="M71" s="101"/>
      <c r="N71" s="102" t="s">
        <v>20</v>
      </c>
      <c r="O71" s="102"/>
      <c r="P71" s="103"/>
      <c r="Q71" s="104"/>
    </row>
    <row r="72" spans="1:18" s="105" customFormat="1" ht="9" customHeight="1" x14ac:dyDescent="0.2">
      <c r="A72" s="106" t="s">
        <v>21</v>
      </c>
      <c r="B72" s="107"/>
      <c r="C72" s="108"/>
      <c r="D72" s="109">
        <v>1</v>
      </c>
      <c r="E72" s="110" t="str">
        <f>IF(D72&gt;$Q$79,,UPPER(VLOOKUP(D72,'[7]Sen Mix Do Main Draw Prep'!$A$7:$R$23,2)))</f>
        <v>MOHAMMED</v>
      </c>
      <c r="F72" s="111"/>
      <c r="G72" s="111"/>
      <c r="H72" s="112"/>
      <c r="I72" s="113" t="s">
        <v>22</v>
      </c>
      <c r="J72" s="107"/>
      <c r="K72" s="114"/>
      <c r="L72" s="107"/>
      <c r="M72" s="115"/>
      <c r="N72" s="116" t="s">
        <v>23</v>
      </c>
      <c r="O72" s="117"/>
      <c r="P72" s="117"/>
      <c r="Q72" s="118"/>
    </row>
    <row r="73" spans="1:18" s="105" customFormat="1" ht="9" customHeight="1" x14ac:dyDescent="0.2">
      <c r="A73" s="106" t="s">
        <v>24</v>
      </c>
      <c r="B73" s="107"/>
      <c r="C73" s="108"/>
      <c r="D73" s="109"/>
      <c r="E73" s="110" t="str">
        <f>IF(D72&gt;$Q$79,,UPPER(VLOOKUP(D72,'[7]Sen Mix Do Main Draw Prep'!$A$7:$R$23,7)))</f>
        <v>TRESTRAIL</v>
      </c>
      <c r="F73" s="111"/>
      <c r="G73" s="111"/>
      <c r="H73" s="112"/>
      <c r="I73" s="113"/>
      <c r="J73" s="107"/>
      <c r="K73" s="114"/>
      <c r="L73" s="107"/>
      <c r="M73" s="115"/>
      <c r="N73" s="119"/>
      <c r="O73" s="120"/>
      <c r="P73" s="119"/>
      <c r="Q73" s="121"/>
    </row>
    <row r="74" spans="1:18" s="105" customFormat="1" ht="9" customHeight="1" x14ac:dyDescent="0.2">
      <c r="A74" s="122" t="s">
        <v>25</v>
      </c>
      <c r="B74" s="119"/>
      <c r="C74" s="123"/>
      <c r="D74" s="109">
        <v>2</v>
      </c>
      <c r="E74" s="110" t="str">
        <f>IF(D74&gt;$Q$79,,UPPER(VLOOKUP(D74,'[7]Sen Mix Do Main Draw Prep'!$A$7:$R$23,2)))</f>
        <v>DAVIS</v>
      </c>
      <c r="F74" s="111"/>
      <c r="G74" s="111"/>
      <c r="H74" s="112"/>
      <c r="I74" s="113" t="s">
        <v>26</v>
      </c>
      <c r="J74" s="107"/>
      <c r="K74" s="114"/>
      <c r="L74" s="107"/>
      <c r="M74" s="115"/>
      <c r="N74" s="116" t="s">
        <v>27</v>
      </c>
      <c r="O74" s="117"/>
      <c r="P74" s="117"/>
      <c r="Q74" s="118"/>
    </row>
    <row r="75" spans="1:18" s="105" customFormat="1" ht="9" customHeight="1" x14ac:dyDescent="0.2">
      <c r="A75" s="124"/>
      <c r="B75" s="125"/>
      <c r="C75" s="126"/>
      <c r="D75" s="109"/>
      <c r="E75" s="110" t="str">
        <f>IF(D74&gt;$Q$79,,UPPER(VLOOKUP(D74,'[7]Sen Mix Do Main Draw Prep'!$A$7:$R$23,7)))</f>
        <v>DAVIS</v>
      </c>
      <c r="F75" s="111"/>
      <c r="G75" s="111"/>
      <c r="H75" s="112"/>
      <c r="I75" s="113"/>
      <c r="J75" s="107"/>
      <c r="K75" s="114"/>
      <c r="L75" s="107"/>
      <c r="M75" s="115"/>
      <c r="N75" s="107"/>
      <c r="O75" s="114"/>
      <c r="P75" s="107"/>
      <c r="Q75" s="115"/>
    </row>
    <row r="76" spans="1:18" s="105" customFormat="1" ht="9" customHeight="1" x14ac:dyDescent="0.2">
      <c r="A76" s="127" t="s">
        <v>28</v>
      </c>
      <c r="B76" s="128"/>
      <c r="C76" s="129"/>
      <c r="D76" s="109">
        <v>3</v>
      </c>
      <c r="E76" s="110" t="str">
        <f>IF(D76&gt;$Q$79,,UPPER(VLOOKUP(D76,'[7]Sen Mix Do Main Draw Prep'!$A$7:$R$23,2)))</f>
        <v>JAMES</v>
      </c>
      <c r="F76" s="111"/>
      <c r="G76" s="111"/>
      <c r="H76" s="112"/>
      <c r="I76" s="113" t="s">
        <v>29</v>
      </c>
      <c r="J76" s="107"/>
      <c r="K76" s="114"/>
      <c r="L76" s="107"/>
      <c r="M76" s="115"/>
      <c r="N76" s="119"/>
      <c r="O76" s="120"/>
      <c r="P76" s="119"/>
      <c r="Q76" s="121"/>
    </row>
    <row r="77" spans="1:18" s="105" customFormat="1" ht="9" customHeight="1" x14ac:dyDescent="0.2">
      <c r="A77" s="106" t="s">
        <v>21</v>
      </c>
      <c r="B77" s="107"/>
      <c r="C77" s="108"/>
      <c r="D77" s="109"/>
      <c r="E77" s="110" t="str">
        <f>IF(D76&gt;$Q$79,,UPPER(VLOOKUP(D76,'[7]Sen Mix Do Main Draw Prep'!$A$7:$R$23,7)))</f>
        <v>STEELE</v>
      </c>
      <c r="F77" s="111"/>
      <c r="G77" s="111"/>
      <c r="H77" s="112"/>
      <c r="I77" s="113"/>
      <c r="J77" s="107"/>
      <c r="K77" s="114"/>
      <c r="L77" s="107"/>
      <c r="M77" s="115"/>
      <c r="N77" s="116" t="s">
        <v>30</v>
      </c>
      <c r="O77" s="117"/>
      <c r="P77" s="117"/>
      <c r="Q77" s="118"/>
    </row>
    <row r="78" spans="1:18" s="105" customFormat="1" ht="9" customHeight="1" x14ac:dyDescent="0.2">
      <c r="A78" s="106" t="s">
        <v>31</v>
      </c>
      <c r="B78" s="107"/>
      <c r="C78" s="130"/>
      <c r="D78" s="109">
        <v>4</v>
      </c>
      <c r="E78" s="110" t="str">
        <f>IF(D78&gt;$Q$79,,UPPER(VLOOKUP(D78,'[7]Sen Mix Do Main Draw Prep'!$A$7:$R$23,2)))</f>
        <v>ANDREWS</v>
      </c>
      <c r="F78" s="111"/>
      <c r="G78" s="111"/>
      <c r="H78" s="112"/>
      <c r="I78" s="113" t="s">
        <v>32</v>
      </c>
      <c r="J78" s="107"/>
      <c r="K78" s="114"/>
      <c r="L78" s="107"/>
      <c r="M78" s="115"/>
      <c r="N78" s="107"/>
      <c r="O78" s="114"/>
      <c r="P78" s="107"/>
      <c r="Q78" s="115"/>
    </row>
    <row r="79" spans="1:18" s="105" customFormat="1" ht="9" customHeight="1" x14ac:dyDescent="0.2">
      <c r="A79" s="122" t="s">
        <v>33</v>
      </c>
      <c r="B79" s="119"/>
      <c r="C79" s="131"/>
      <c r="D79" s="132"/>
      <c r="E79" s="133" t="str">
        <f>IF(D78&gt;$Q$79,,UPPER(VLOOKUP(D78,'[7]Sen Mix Do Main Draw Prep'!$A$7:$R$23,7)))</f>
        <v>KING</v>
      </c>
      <c r="F79" s="134"/>
      <c r="G79" s="134"/>
      <c r="H79" s="135"/>
      <c r="I79" s="136"/>
      <c r="J79" s="119"/>
      <c r="K79" s="120"/>
      <c r="L79" s="119"/>
      <c r="M79" s="121"/>
      <c r="N79" s="119" t="str">
        <f>N4</f>
        <v>Lamech Clarke</v>
      </c>
      <c r="O79" s="120"/>
      <c r="P79" s="119"/>
      <c r="Q79" s="137">
        <f>MIN(4,'[7]Sen Mix Do Main Draw Prep'!$V$5)</f>
        <v>4</v>
      </c>
    </row>
    <row r="80" spans="1:18" ht="15.75" customHeight="1" x14ac:dyDescent="0.2"/>
    <row r="81" ht="9" customHeight="1" x14ac:dyDescent="0.2"/>
  </sheetData>
  <mergeCells count="3">
    <mergeCell ref="G2:L2"/>
    <mergeCell ref="A4:C4"/>
    <mergeCell ref="N4:Q4"/>
  </mergeCells>
  <conditionalFormatting sqref="B7 B11 B15 B19 B23 B27 B31 B35 B39 B43 B47 B51 B55 B59 B63 B67">
    <cfRule type="cellIs" dxfId="44" priority="11" stopIfTrue="1" operator="equal">
      <formula>"DA"</formula>
    </cfRule>
  </conditionalFormatting>
  <conditionalFormatting sqref="H10 H58 H42 H50 H34 H26 H18 H66 J30 L22 N38 J62 J46 L54 J14">
    <cfRule type="expression" dxfId="43" priority="8" stopIfTrue="1">
      <formula>AND($N$1="CU",H10="Umpire")</formula>
    </cfRule>
    <cfRule type="expression" dxfId="42" priority="9" stopIfTrue="1">
      <formula>AND($N$1="CU",H10&lt;&gt;"Umpire",I10&lt;&gt;"")</formula>
    </cfRule>
    <cfRule type="expression" dxfId="41" priority="10" stopIfTrue="1">
      <formula>AND($N$1="CU",H10&lt;&gt;"Umpire")</formula>
    </cfRule>
  </conditionalFormatting>
  <conditionalFormatting sqref="L13 L29 L45 L61 N21 N53 P37 J9 J17 J25 J33 J41 J49 J57 J65">
    <cfRule type="expression" dxfId="40" priority="6" stopIfTrue="1">
      <formula>I10="as"</formula>
    </cfRule>
    <cfRule type="expression" dxfId="39" priority="7" stopIfTrue="1">
      <formula>I10="bs"</formula>
    </cfRule>
  </conditionalFormatting>
  <conditionalFormatting sqref="L14 L30 L46 L62 N22 N54 P38 J10 J18 J26 J34 J42 J50 J58 J66">
    <cfRule type="expression" dxfId="38" priority="4" stopIfTrue="1">
      <formula>I10="as"</formula>
    </cfRule>
    <cfRule type="expression" dxfId="37" priority="5" stopIfTrue="1">
      <formula>I10="bs"</formula>
    </cfRule>
  </conditionalFormatting>
  <conditionalFormatting sqref="I10 I18 I26 I34 I42 I50 I58 I66 K62 K46 K30 K14 M22 M54 O38">
    <cfRule type="expression" dxfId="36" priority="3" stopIfTrue="1">
      <formula>$N$1="CU"</formula>
    </cfRule>
  </conditionalFormatting>
  <conditionalFormatting sqref="E7 E11 E15 E19 E23 E27 E31 E35 E39 E43 E47 E51 E55 E59 E63 E67">
    <cfRule type="cellIs" dxfId="35" priority="2" stopIfTrue="1" operator="equal">
      <formula>"Bye"</formula>
    </cfRule>
  </conditionalFormatting>
  <conditionalFormatting sqref="D7 D11 D15 D19 D23 D27 D31 D35 D39 D43 D47 D51 D55 D59 D63 D67">
    <cfRule type="cellIs" dxfId="34" priority="1" stopIfTrue="1" operator="lessThan">
      <formula>5</formula>
    </cfRule>
  </conditionalFormatting>
  <dataValidations count="1">
    <dataValidation type="list" allowBlank="1" showInputMessage="1" sqref="H10 H42 H18 H58 H26 H50 H34 H66 J62 J46 L54 N38 J30 L22 J14">
      <formula1>$T$7:$T$16</formula1>
    </dataValidation>
  </dataValidations>
  <printOptions horizontalCentered="1"/>
  <pageMargins left="0.35" right="0.35" top="0.39" bottom="0.39" header="0" footer="0"/>
  <pageSetup paperSize="9" scale="99"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Pict="0" macro="[0]!Jun_Show_CU">
                <anchor moveWithCells="1" sizeWithCells="1">
                  <from>
                    <xdr:col>11</xdr:col>
                    <xdr:colOff>495300</xdr:colOff>
                    <xdr:row>0</xdr:row>
                    <xdr:rowOff>9525</xdr:rowOff>
                  </from>
                  <to>
                    <xdr:col>13</xdr:col>
                    <xdr:colOff>342900</xdr:colOff>
                    <xdr:row>0</xdr:row>
                    <xdr:rowOff>171450</xdr:rowOff>
                  </to>
                </anchor>
              </controlPr>
            </control>
          </mc:Choice>
        </mc:AlternateContent>
        <mc:AlternateContent xmlns:mc="http://schemas.openxmlformats.org/markup-compatibility/2006">
          <mc:Choice Requires="x14">
            <control shapeId="20482" r:id="rId5" name="Button 2">
              <controlPr defaultSize="0" print="0" autoFill="0" autoPict="0" macro="[0]!Jun_Hide_CU">
                <anchor moveWithCells="1" sizeWithCells="1">
                  <from>
                    <xdr:col>11</xdr:col>
                    <xdr:colOff>485775</xdr:colOff>
                    <xdr:row>0</xdr:row>
                    <xdr:rowOff>171450</xdr:rowOff>
                  </from>
                  <to>
                    <xdr:col>13</xdr:col>
                    <xdr:colOff>342900</xdr:colOff>
                    <xdr:row>1</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9">
    <tabColor rgb="FF0070C0"/>
    <pageSetUpPr fitToPage="1"/>
  </sheetPr>
  <dimension ref="A1:T79"/>
  <sheetViews>
    <sheetView showGridLines="0" showZeros="0" workbookViewId="0">
      <selection activeCell="P40" sqref="P40"/>
    </sheetView>
  </sheetViews>
  <sheetFormatPr defaultRowHeight="12.75" x14ac:dyDescent="0.2"/>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8" customWidth="1"/>
    <col min="10" max="10" width="10.7109375" customWidth="1"/>
    <col min="11" max="11" width="1.7109375" style="138" customWidth="1"/>
    <col min="12" max="12" width="10.7109375" customWidth="1"/>
    <col min="13" max="13" width="1.7109375" style="9" customWidth="1"/>
    <col min="14" max="14" width="10.7109375" customWidth="1"/>
    <col min="15" max="15" width="1.7109375" style="138" customWidth="1"/>
    <col min="16" max="16" width="10.7109375" customWidth="1"/>
    <col min="17" max="17" width="1.7109375" style="9" customWidth="1"/>
    <col min="18" max="18" width="9.140625" hidden="1" customWidth="1"/>
    <col min="19" max="19" width="8.7109375" customWidth="1"/>
    <col min="20" max="20" width="9.140625" hidden="1" customWidth="1"/>
  </cols>
  <sheetData>
    <row r="1" spans="1:20" s="3" customFormat="1" ht="107.25" customHeight="1" x14ac:dyDescent="0.2">
      <c r="A1" s="1">
        <f>'[2]Week SetUp'!$A$6</f>
        <v>0</v>
      </c>
      <c r="B1" s="1"/>
      <c r="C1" s="139"/>
      <c r="D1" s="139"/>
      <c r="E1" s="139"/>
      <c r="F1" s="139"/>
      <c r="G1" s="139"/>
      <c r="H1" s="139"/>
      <c r="I1" s="140"/>
      <c r="J1" s="141"/>
      <c r="K1" s="141"/>
      <c r="L1" s="142"/>
      <c r="M1" s="140"/>
      <c r="N1" s="140" t="s">
        <v>34</v>
      </c>
      <c r="O1" s="140"/>
      <c r="P1" s="139"/>
      <c r="Q1" s="140"/>
    </row>
    <row r="2" spans="1:20" s="10" customFormat="1" ht="37.5" customHeight="1" x14ac:dyDescent="0.3">
      <c r="A2" s="7"/>
      <c r="B2" s="7"/>
      <c r="C2" s="7"/>
      <c r="D2" s="7"/>
      <c r="E2" s="493" t="s">
        <v>55</v>
      </c>
      <c r="F2" s="493"/>
      <c r="G2" s="493"/>
      <c r="H2" s="493"/>
      <c r="I2" s="493"/>
      <c r="J2" s="493"/>
      <c r="K2" s="493"/>
      <c r="L2" s="493"/>
      <c r="M2" s="143"/>
      <c r="N2" s="144"/>
      <c r="O2" s="143"/>
      <c r="P2" s="144"/>
      <c r="Q2" s="143"/>
    </row>
    <row r="3" spans="1:20" s="17" customFormat="1" ht="11.25" customHeight="1" x14ac:dyDescent="0.2">
      <c r="A3" s="145" t="s">
        <v>1</v>
      </c>
      <c r="B3" s="145"/>
      <c r="C3" s="145"/>
      <c r="D3" s="145"/>
      <c r="E3" s="145"/>
      <c r="F3" s="145"/>
      <c r="G3" s="145"/>
      <c r="H3" s="145"/>
      <c r="I3" s="14"/>
      <c r="J3" s="13"/>
      <c r="K3" s="14"/>
      <c r="L3" s="145"/>
      <c r="M3" s="14"/>
      <c r="N3" s="145"/>
      <c r="O3" s="14"/>
      <c r="P3" s="145"/>
      <c r="Q3" s="146" t="s">
        <v>2</v>
      </c>
    </row>
    <row r="4" spans="1:20" s="29" customFormat="1" ht="16.5" customHeight="1" thickBot="1" x14ac:dyDescent="0.25">
      <c r="A4" s="147" t="str">
        <f>'[2]Week SetUp'!$A$10</f>
        <v>26th - 30th May 2016</v>
      </c>
      <c r="B4" s="147"/>
      <c r="C4" s="147"/>
      <c r="D4" s="148"/>
      <c r="E4" s="148"/>
      <c r="F4" s="20">
        <f>'[2]Week SetUp'!$C$10</f>
        <v>0</v>
      </c>
      <c r="G4" s="149"/>
      <c r="H4" s="20"/>
      <c r="I4" s="25"/>
      <c r="J4" s="24">
        <f>'[2]Week SetUp'!$D$10</f>
        <v>0</v>
      </c>
      <c r="K4" s="25"/>
      <c r="L4" s="150">
        <f>'[2]Week SetUp'!$A$12</f>
        <v>0</v>
      </c>
      <c r="M4" s="25"/>
      <c r="N4" s="151"/>
      <c r="O4" s="152"/>
      <c r="P4" s="151"/>
      <c r="Q4" s="153" t="str">
        <f>'[2]Week SetUp'!$E$10</f>
        <v>Lamech Kevin Clarke</v>
      </c>
    </row>
    <row r="5" spans="1:20" s="17" customFormat="1" ht="12" x14ac:dyDescent="0.2">
      <c r="A5" s="125"/>
      <c r="B5" s="154" t="s">
        <v>3</v>
      </c>
      <c r="C5" s="154" t="s">
        <v>36</v>
      </c>
      <c r="D5" s="154" t="s">
        <v>4</v>
      </c>
      <c r="E5" s="155" t="s">
        <v>5</v>
      </c>
      <c r="F5" s="155" t="s">
        <v>6</v>
      </c>
      <c r="G5" s="155"/>
      <c r="H5" s="155"/>
      <c r="I5" s="155"/>
      <c r="J5" s="154" t="s">
        <v>7</v>
      </c>
      <c r="K5" s="156"/>
      <c r="L5" s="154" t="s">
        <v>8</v>
      </c>
      <c r="M5" s="156"/>
      <c r="N5" s="154" t="s">
        <v>9</v>
      </c>
      <c r="O5" s="156"/>
      <c r="P5" s="154" t="s">
        <v>37</v>
      </c>
      <c r="Q5" s="157"/>
    </row>
    <row r="6" spans="1:20" s="17" customFormat="1" ht="3.75" customHeight="1" thickBot="1" x14ac:dyDescent="0.25">
      <c r="A6" s="158"/>
      <c r="B6" s="159"/>
      <c r="C6" s="160"/>
      <c r="D6" s="159"/>
      <c r="E6" s="161"/>
      <c r="F6" s="161"/>
      <c r="G6" s="85"/>
      <c r="H6" s="161"/>
      <c r="I6" s="162"/>
      <c r="J6" s="159"/>
      <c r="K6" s="162"/>
      <c r="L6" s="159"/>
      <c r="M6" s="162"/>
      <c r="N6" s="159"/>
      <c r="O6" s="162"/>
      <c r="P6" s="159"/>
      <c r="Q6" s="163"/>
    </row>
    <row r="7" spans="1:20" s="51" customFormat="1" ht="10.5" customHeight="1" x14ac:dyDescent="0.2">
      <c r="A7" s="164">
        <v>1</v>
      </c>
      <c r="B7" s="42">
        <f>IF($D7="","",VLOOKUP($D7,'[2]Boys Si Main Draw Prep'!$A$7:$P$22,15))</f>
        <v>0</v>
      </c>
      <c r="C7" s="42">
        <f>IF($D7="","",VLOOKUP($D7,'[2]Boys Si Main Draw Prep'!$A$7:$P$22,16))</f>
        <v>0</v>
      </c>
      <c r="D7" s="43">
        <v>1</v>
      </c>
      <c r="E7" s="44" t="str">
        <f>UPPER(IF($D7="","",VLOOKUP($D7,'[2]Boys Si Main Draw Prep'!$A$7:$P$22,2)))</f>
        <v>KERRY</v>
      </c>
      <c r="F7" s="44" t="str">
        <f>IF($D7="","",VLOOKUP($D7,'[2]Boys Si Main Draw Prep'!$A$7:$P$22,3))</f>
        <v>KYLE</v>
      </c>
      <c r="G7" s="44"/>
      <c r="H7" s="44">
        <f>IF($D7="","",VLOOKUP($D7,'[2]Boys Si Main Draw Prep'!$A$7:$P$22,4))</f>
        <v>0</v>
      </c>
      <c r="I7" s="165"/>
      <c r="J7" s="166"/>
      <c r="K7" s="166"/>
      <c r="L7" s="166"/>
      <c r="M7" s="166"/>
      <c r="N7" s="167"/>
      <c r="O7" s="49"/>
      <c r="P7" s="87"/>
      <c r="Q7" s="88"/>
      <c r="R7" s="50"/>
      <c r="T7" s="52" t="str">
        <f>'[2]SetUp Officials'!P21</f>
        <v>Umpire</v>
      </c>
    </row>
    <row r="8" spans="1:20" s="51" customFormat="1" ht="9.6" customHeight="1" x14ac:dyDescent="0.2">
      <c r="A8" s="168"/>
      <c r="B8" s="54"/>
      <c r="C8" s="54"/>
      <c r="D8" s="54"/>
      <c r="E8" s="166"/>
      <c r="F8" s="166"/>
      <c r="G8" s="169"/>
      <c r="H8" s="62" t="s">
        <v>11</v>
      </c>
      <c r="I8" s="170" t="s">
        <v>12</v>
      </c>
      <c r="J8" s="171" t="str">
        <f>UPPER(IF(OR(I8="a",I8="as"),E7,IF(OR(I8="b",I8="bs"),E9,)))</f>
        <v>KERRY</v>
      </c>
      <c r="K8" s="171"/>
      <c r="L8" s="166"/>
      <c r="M8" s="166"/>
      <c r="N8" s="167"/>
      <c r="O8" s="49"/>
      <c r="P8" s="87"/>
      <c r="Q8" s="88"/>
      <c r="R8" s="50"/>
      <c r="T8" s="57" t="str">
        <f>'[2]SetUp Officials'!P22</f>
        <v/>
      </c>
    </row>
    <row r="9" spans="1:20" s="51" customFormat="1" ht="9.6" customHeight="1" x14ac:dyDescent="0.2">
      <c r="A9" s="168">
        <v>2</v>
      </c>
      <c r="B9" s="42">
        <f>IF($D9="","",VLOOKUP($D9,'[2]Boys Si Main Draw Prep'!$A$7:$P$22,15))</f>
        <v>0</v>
      </c>
      <c r="C9" s="42">
        <f>IF($D9="","",VLOOKUP($D9,'[2]Boys Si Main Draw Prep'!$A$7:$P$22,16))</f>
        <v>0</v>
      </c>
      <c r="D9" s="43">
        <v>16</v>
      </c>
      <c r="E9" s="42" t="str">
        <f>UPPER(IF($D9="","",VLOOKUP($D9,'[2]Boys Si Main Draw Prep'!$A$7:$P$22,2)))</f>
        <v>BYE</v>
      </c>
      <c r="F9" s="42">
        <f>IF($D9="","",VLOOKUP($D9,'[2]Boys Si Main Draw Prep'!$A$7:$P$22,3))</f>
        <v>0</v>
      </c>
      <c r="G9" s="42"/>
      <c r="H9" s="42">
        <f>IF($D9="","",VLOOKUP($D9,'[2]Boys Si Main Draw Prep'!$A$7:$P$22,4))</f>
        <v>0</v>
      </c>
      <c r="I9" s="172"/>
      <c r="J9" s="166"/>
      <c r="K9" s="173"/>
      <c r="L9" s="166"/>
      <c r="M9" s="166"/>
      <c r="N9" s="167"/>
      <c r="O9" s="49"/>
      <c r="P9" s="87"/>
      <c r="Q9" s="88"/>
      <c r="R9" s="50"/>
      <c r="T9" s="57" t="str">
        <f>'[2]SetUp Officials'!P23</f>
        <v/>
      </c>
    </row>
    <row r="10" spans="1:20" s="51" customFormat="1" ht="9.6" customHeight="1" x14ac:dyDescent="0.2">
      <c r="A10" s="168"/>
      <c r="B10" s="54"/>
      <c r="C10" s="54"/>
      <c r="D10" s="72"/>
      <c r="E10" s="166"/>
      <c r="F10" s="166"/>
      <c r="G10" s="169"/>
      <c r="H10" s="166"/>
      <c r="I10" s="174"/>
      <c r="J10" s="62" t="s">
        <v>11</v>
      </c>
      <c r="K10" s="63" t="s">
        <v>12</v>
      </c>
      <c r="L10" s="171" t="str">
        <f>UPPER(IF(OR(K10="a",K10="as"),J8,IF(OR(K10="b",K10="bs"),J12,)))</f>
        <v>KERRY</v>
      </c>
      <c r="M10" s="175"/>
      <c r="N10" s="176"/>
      <c r="O10" s="176"/>
      <c r="P10" s="87"/>
      <c r="Q10" s="88"/>
      <c r="R10" s="50"/>
      <c r="T10" s="57" t="str">
        <f>'[2]SetUp Officials'!P24</f>
        <v/>
      </c>
    </row>
    <row r="11" spans="1:20" s="51" customFormat="1" ht="9.6" customHeight="1" x14ac:dyDescent="0.2">
      <c r="A11" s="168">
        <v>3</v>
      </c>
      <c r="B11" s="42">
        <f>IF($D11="","",VLOOKUP($D11,'[2]Boys Si Main Draw Prep'!$A$7:$P$22,15))</f>
        <v>0</v>
      </c>
      <c r="C11" s="42">
        <f>IF($D11="","",VLOOKUP($D11,'[2]Boys Si Main Draw Prep'!$A$7:$P$22,16))</f>
        <v>0</v>
      </c>
      <c r="D11" s="43">
        <v>5</v>
      </c>
      <c r="E11" s="42" t="str">
        <f>UPPER(IF($D11="","",VLOOKUP($D11,'[2]Boys Si Main Draw Prep'!$A$7:$P$22,2)))</f>
        <v>DEVAUX</v>
      </c>
      <c r="F11" s="42" t="str">
        <f>IF($D11="","",VLOOKUP($D11,'[2]Boys Si Main Draw Prep'!$A$7:$P$22,3))</f>
        <v>CHARLES</v>
      </c>
      <c r="G11" s="42"/>
      <c r="H11" s="42">
        <f>IF($D11="","",VLOOKUP($D11,'[2]Boys Si Main Draw Prep'!$A$7:$P$22,4))</f>
        <v>0</v>
      </c>
      <c r="I11" s="165"/>
      <c r="J11" s="166"/>
      <c r="K11" s="177"/>
      <c r="L11" s="166" t="s">
        <v>88</v>
      </c>
      <c r="M11" s="178"/>
      <c r="N11" s="176"/>
      <c r="O11" s="176"/>
      <c r="P11" s="87"/>
      <c r="Q11" s="88"/>
      <c r="R11" s="50"/>
      <c r="T11" s="57" t="str">
        <f>'[2]SetUp Officials'!P25</f>
        <v/>
      </c>
    </row>
    <row r="12" spans="1:20" s="51" customFormat="1" ht="9.6" customHeight="1" x14ac:dyDescent="0.2">
      <c r="A12" s="168"/>
      <c r="B12" s="54"/>
      <c r="C12" s="54"/>
      <c r="D12" s="72"/>
      <c r="E12" s="166"/>
      <c r="F12" s="166"/>
      <c r="G12" s="169"/>
      <c r="H12" s="62" t="s">
        <v>11</v>
      </c>
      <c r="I12" s="170" t="s">
        <v>12</v>
      </c>
      <c r="J12" s="171" t="str">
        <f>UPPER(IF(OR(I12="a",I12="as"),E11,IF(OR(I12="b",I12="bs"),E13,)))</f>
        <v>DEVAUX</v>
      </c>
      <c r="K12" s="179"/>
      <c r="L12" s="166"/>
      <c r="M12" s="178"/>
      <c r="N12" s="176"/>
      <c r="O12" s="176"/>
      <c r="P12" s="87"/>
      <c r="Q12" s="88"/>
      <c r="R12" s="50"/>
      <c r="T12" s="57" t="str">
        <f>'[2]SetUp Officials'!P26</f>
        <v/>
      </c>
    </row>
    <row r="13" spans="1:20" s="51" customFormat="1" ht="9.6" customHeight="1" x14ac:dyDescent="0.2">
      <c r="A13" s="168">
        <v>4</v>
      </c>
      <c r="B13" s="42">
        <f>IF($D13="","",VLOOKUP($D13,'[2]Boys Si Main Draw Prep'!$A$7:$P$22,15))</f>
        <v>0</v>
      </c>
      <c r="C13" s="42">
        <f>IF($D13="","",VLOOKUP($D13,'[2]Boys Si Main Draw Prep'!$A$7:$P$22,16))</f>
        <v>0</v>
      </c>
      <c r="D13" s="43">
        <v>8</v>
      </c>
      <c r="E13" s="42" t="str">
        <f>UPPER(IF($D13="","",VLOOKUP($D13,'[2]Boys Si Main Draw Prep'!$A$7:$P$22,2)))</f>
        <v>BALDA</v>
      </c>
      <c r="F13" s="42" t="str">
        <f>IF($D13="","",VLOOKUP($D13,'[2]Boys Si Main Draw Prep'!$A$7:$P$22,3))</f>
        <v>JUAN MARTIN</v>
      </c>
      <c r="G13" s="42"/>
      <c r="H13" s="42">
        <f>IF($D13="","",VLOOKUP($D13,'[2]Boys Si Main Draw Prep'!$A$7:$P$22,4))</f>
        <v>0</v>
      </c>
      <c r="I13" s="180"/>
      <c r="J13" s="166" t="s">
        <v>88</v>
      </c>
      <c r="K13" s="166"/>
      <c r="L13" s="166"/>
      <c r="M13" s="178"/>
      <c r="N13" s="176"/>
      <c r="O13" s="176"/>
      <c r="P13" s="87"/>
      <c r="Q13" s="88"/>
      <c r="R13" s="50"/>
      <c r="T13" s="57" t="str">
        <f>'[2]SetUp Officials'!P27</f>
        <v/>
      </c>
    </row>
    <row r="14" spans="1:20" s="51" customFormat="1" ht="9.6" customHeight="1" x14ac:dyDescent="0.2">
      <c r="A14" s="168"/>
      <c r="B14" s="54"/>
      <c r="C14" s="54"/>
      <c r="D14" s="72"/>
      <c r="E14" s="166"/>
      <c r="F14" s="166"/>
      <c r="G14" s="169"/>
      <c r="H14" s="181"/>
      <c r="I14" s="174"/>
      <c r="J14" s="166"/>
      <c r="K14" s="166"/>
      <c r="L14" s="62" t="s">
        <v>11</v>
      </c>
      <c r="M14" s="63" t="s">
        <v>12</v>
      </c>
      <c r="N14" s="171" t="str">
        <f>UPPER(IF(OR(M14="a",M14="as"),L10,IF(OR(M14="b",M14="bs"),L18,)))</f>
        <v>KERRY</v>
      </c>
      <c r="O14" s="175"/>
      <c r="P14" s="87"/>
      <c r="Q14" s="88"/>
      <c r="R14" s="50"/>
      <c r="T14" s="57" t="str">
        <f>'[2]SetUp Officials'!P28</f>
        <v/>
      </c>
    </row>
    <row r="15" spans="1:20" s="51" customFormat="1" ht="9.6" customHeight="1" x14ac:dyDescent="0.2">
      <c r="A15" s="164">
        <v>5</v>
      </c>
      <c r="B15" s="42">
        <f>IF($D15="","",VLOOKUP($D15,'[2]Boys Si Main Draw Prep'!$A$7:$P$22,15))</f>
        <v>0</v>
      </c>
      <c r="C15" s="42">
        <f>IF($D15="","",VLOOKUP($D15,'[2]Boys Si Main Draw Prep'!$A$7:$P$22,16))</f>
        <v>0</v>
      </c>
      <c r="D15" s="43">
        <v>3</v>
      </c>
      <c r="E15" s="44" t="str">
        <f>UPPER(IF($D15="","",VLOOKUP($D15,'[2]Boys Si Main Draw Prep'!$A$7:$P$22,2)))</f>
        <v>BYNG</v>
      </c>
      <c r="F15" s="44" t="str">
        <f>IF($D15="","",VLOOKUP($D15,'[2]Boys Si Main Draw Prep'!$A$7:$P$22,3))</f>
        <v>SEBASTINE</v>
      </c>
      <c r="G15" s="44"/>
      <c r="H15" s="44">
        <f>IF($D15="","",VLOOKUP($D15,'[2]Boys Si Main Draw Prep'!$A$7:$P$22,4))</f>
        <v>0</v>
      </c>
      <c r="I15" s="182"/>
      <c r="J15" s="166"/>
      <c r="K15" s="166"/>
      <c r="L15" s="166"/>
      <c r="M15" s="178"/>
      <c r="N15" s="166" t="s">
        <v>95</v>
      </c>
      <c r="O15" s="178"/>
      <c r="P15" s="87"/>
      <c r="Q15" s="88"/>
      <c r="R15" s="50"/>
      <c r="T15" s="57" t="str">
        <f>'[2]SetUp Officials'!P29</f>
        <v/>
      </c>
    </row>
    <row r="16" spans="1:20" s="51" customFormat="1" ht="9.6" customHeight="1" thickBot="1" x14ac:dyDescent="0.25">
      <c r="A16" s="168"/>
      <c r="B16" s="54"/>
      <c r="C16" s="54"/>
      <c r="D16" s="72"/>
      <c r="E16" s="166"/>
      <c r="F16" s="166"/>
      <c r="G16" s="169"/>
      <c r="H16" s="62" t="s">
        <v>11</v>
      </c>
      <c r="I16" s="170" t="s">
        <v>38</v>
      </c>
      <c r="J16" s="171" t="str">
        <f>UPPER(IF(OR(I16="a",I16="as"),E15,IF(OR(I16="b",I16="bs"),E17,)))</f>
        <v>GONSALVES</v>
      </c>
      <c r="K16" s="171"/>
      <c r="L16" s="166"/>
      <c r="M16" s="178"/>
      <c r="N16" s="176"/>
      <c r="O16" s="178"/>
      <c r="P16" s="87"/>
      <c r="Q16" s="88"/>
      <c r="R16" s="50"/>
      <c r="T16" s="74" t="str">
        <f>'[2]SetUp Officials'!P30</f>
        <v>None</v>
      </c>
    </row>
    <row r="17" spans="1:18" s="51" customFormat="1" ht="9.6" customHeight="1" x14ac:dyDescent="0.2">
      <c r="A17" s="168">
        <v>6</v>
      </c>
      <c r="B17" s="42">
        <f>IF($D17="","",VLOOKUP($D17,'[2]Boys Si Main Draw Prep'!$A$7:$P$22,15))</f>
        <v>0</v>
      </c>
      <c r="C17" s="42">
        <f>IF($D17="","",VLOOKUP($D17,'[2]Boys Si Main Draw Prep'!$A$7:$P$22,16))</f>
        <v>0</v>
      </c>
      <c r="D17" s="43">
        <v>9</v>
      </c>
      <c r="E17" s="42" t="str">
        <f>UPPER(IF($D17="","",VLOOKUP($D17,'[2]Boys Si Main Draw Prep'!$A$7:$P$22,2)))</f>
        <v>GONSALVES</v>
      </c>
      <c r="F17" s="42" t="str">
        <f>IF($D17="","",VLOOKUP($D17,'[2]Boys Si Main Draw Prep'!$A$7:$P$22,3))</f>
        <v>JOSH</v>
      </c>
      <c r="G17" s="42"/>
      <c r="H17" s="42">
        <f>IF($D17="","",VLOOKUP($D17,'[2]Boys Si Main Draw Prep'!$A$7:$P$22,4))</f>
        <v>0</v>
      </c>
      <c r="I17" s="172"/>
      <c r="J17" s="166" t="s">
        <v>89</v>
      </c>
      <c r="K17" s="173"/>
      <c r="L17" s="166"/>
      <c r="M17" s="178"/>
      <c r="N17" s="176"/>
      <c r="O17" s="178"/>
      <c r="P17" s="87"/>
      <c r="Q17" s="88"/>
      <c r="R17" s="50"/>
    </row>
    <row r="18" spans="1:18" s="51" customFormat="1" ht="9.6" customHeight="1" x14ac:dyDescent="0.2">
      <c r="A18" s="168"/>
      <c r="B18" s="54"/>
      <c r="C18" s="54"/>
      <c r="D18" s="72"/>
      <c r="E18" s="166"/>
      <c r="F18" s="166"/>
      <c r="G18" s="169"/>
      <c r="H18" s="166"/>
      <c r="I18" s="174"/>
      <c r="J18" s="62" t="s">
        <v>11</v>
      </c>
      <c r="K18" s="63" t="s">
        <v>38</v>
      </c>
      <c r="L18" s="171" t="str">
        <f>UPPER(IF(OR(K18="a",K18="as"),J16,IF(OR(K18="b",K18="bs"),J20,)))</f>
        <v>ALEXIS</v>
      </c>
      <c r="M18" s="183"/>
      <c r="N18" s="176"/>
      <c r="O18" s="178"/>
      <c r="P18" s="87"/>
      <c r="Q18" s="88"/>
      <c r="R18" s="50"/>
    </row>
    <row r="19" spans="1:18" s="51" customFormat="1" ht="9.6" customHeight="1" x14ac:dyDescent="0.2">
      <c r="A19" s="168">
        <v>7</v>
      </c>
      <c r="B19" s="42">
        <f>IF($D19="","",VLOOKUP($D19,'[2]Boys Si Main Draw Prep'!$A$7:$P$22,15))</f>
        <v>0</v>
      </c>
      <c r="C19" s="42">
        <f>IF($D19="","",VLOOKUP($D19,'[2]Boys Si Main Draw Prep'!$A$7:$P$22,16))</f>
        <v>0</v>
      </c>
      <c r="D19" s="43">
        <v>10</v>
      </c>
      <c r="E19" s="42" t="str">
        <f>UPPER(IF($D19="","",VLOOKUP($D19,'[2]Boys Si Main Draw Prep'!$A$7:$P$22,2)))</f>
        <v>WILLIAM</v>
      </c>
      <c r="F19" s="42" t="str">
        <f>IF($D19="","",VLOOKUP($D19,'[2]Boys Si Main Draw Prep'!$A$7:$P$22,3))</f>
        <v>SAQIV</v>
      </c>
      <c r="G19" s="42"/>
      <c r="H19" s="42">
        <f>IF($D19="","",VLOOKUP($D19,'[2]Boys Si Main Draw Prep'!$A$7:$P$22,4))</f>
        <v>0</v>
      </c>
      <c r="I19" s="165"/>
      <c r="J19" s="166"/>
      <c r="K19" s="177"/>
      <c r="L19" s="166" t="s">
        <v>94</v>
      </c>
      <c r="M19" s="176"/>
      <c r="N19" s="176"/>
      <c r="O19" s="178"/>
      <c r="P19" s="87"/>
      <c r="Q19" s="88"/>
      <c r="R19" s="50"/>
    </row>
    <row r="20" spans="1:18" s="51" customFormat="1" ht="9.6" customHeight="1" x14ac:dyDescent="0.2">
      <c r="A20" s="168"/>
      <c r="B20" s="54"/>
      <c r="C20" s="54"/>
      <c r="D20" s="54"/>
      <c r="E20" s="166"/>
      <c r="F20" s="166"/>
      <c r="G20" s="169"/>
      <c r="H20" s="62" t="s">
        <v>11</v>
      </c>
      <c r="I20" s="170" t="s">
        <v>38</v>
      </c>
      <c r="J20" s="171" t="str">
        <f>UPPER(IF(OR(I20="a",I20="as"),E19,IF(OR(I20="b",I20="bs"),E21,)))</f>
        <v>ALEXIS</v>
      </c>
      <c r="K20" s="179"/>
      <c r="L20" s="166"/>
      <c r="M20" s="176"/>
      <c r="N20" s="176"/>
      <c r="O20" s="178"/>
      <c r="P20" s="87"/>
      <c r="Q20" s="88"/>
      <c r="R20" s="50"/>
    </row>
    <row r="21" spans="1:18" s="51" customFormat="1" ht="9.6" customHeight="1" x14ac:dyDescent="0.2">
      <c r="A21" s="168">
        <v>8</v>
      </c>
      <c r="B21" s="42">
        <f>IF($D21="","",VLOOKUP($D21,'[2]Boys Si Main Draw Prep'!$A$7:$P$22,15))</f>
        <v>0</v>
      </c>
      <c r="C21" s="42">
        <f>IF($D21="","",VLOOKUP($D21,'[2]Boys Si Main Draw Prep'!$A$7:$P$22,16))</f>
        <v>0</v>
      </c>
      <c r="D21" s="43">
        <v>14</v>
      </c>
      <c r="E21" s="42" t="str">
        <f>UPPER(IF($D21="","",VLOOKUP($D21,'[2]Boys Si Main Draw Prep'!$A$7:$P$22,2)))</f>
        <v>ALEXIS</v>
      </c>
      <c r="F21" s="42" t="str">
        <f>IF($D21="","",VLOOKUP($D21,'[2]Boys Si Main Draw Prep'!$A$7:$P$22,3))</f>
        <v>JAMAL</v>
      </c>
      <c r="G21" s="42"/>
      <c r="H21" s="42">
        <f>IF($D21="","",VLOOKUP($D21,'[2]Boys Si Main Draw Prep'!$A$7:$P$22,4))</f>
        <v>0</v>
      </c>
      <c r="I21" s="180"/>
      <c r="J21" s="166" t="s">
        <v>90</v>
      </c>
      <c r="K21" s="166"/>
      <c r="L21" s="166"/>
      <c r="M21" s="176"/>
      <c r="N21" s="176"/>
      <c r="O21" s="178"/>
      <c r="P21" s="87"/>
      <c r="Q21" s="88"/>
      <c r="R21" s="50"/>
    </row>
    <row r="22" spans="1:18" s="51" customFormat="1" ht="9.6" customHeight="1" x14ac:dyDescent="0.2">
      <c r="A22" s="168"/>
      <c r="B22" s="54"/>
      <c r="C22" s="54"/>
      <c r="D22" s="54"/>
      <c r="E22" s="181"/>
      <c r="F22" s="181"/>
      <c r="G22" s="184"/>
      <c r="H22" s="181"/>
      <c r="I22" s="174"/>
      <c r="J22" s="166"/>
      <c r="K22" s="166"/>
      <c r="L22" s="166"/>
      <c r="M22" s="176"/>
      <c r="N22" s="62" t="s">
        <v>11</v>
      </c>
      <c r="O22" s="63" t="s">
        <v>83</v>
      </c>
      <c r="P22" s="171" t="str">
        <f>UPPER(IF(OR(O22="a",O22="as"),N14,IF(OR(O22="b",O22="bs"),N30,)))</f>
        <v>KERRY</v>
      </c>
      <c r="Q22" s="175"/>
      <c r="R22" s="50"/>
    </row>
    <row r="23" spans="1:18" s="51" customFormat="1" ht="9.6" customHeight="1" x14ac:dyDescent="0.2">
      <c r="A23" s="168">
        <v>9</v>
      </c>
      <c r="B23" s="42">
        <f>IF($D23="","",VLOOKUP($D23,'[2]Boys Si Main Draw Prep'!$A$7:$P$22,15))</f>
        <v>0</v>
      </c>
      <c r="C23" s="42">
        <f>IF($D23="","",VLOOKUP($D23,'[2]Boys Si Main Draw Prep'!$A$7:$P$22,16))</f>
        <v>0</v>
      </c>
      <c r="D23" s="43">
        <v>13</v>
      </c>
      <c r="E23" s="42" t="str">
        <f>UPPER(IF($D23="","",VLOOKUP($D23,'[2]Boys Si Main Draw Prep'!$A$7:$P$22,2)))</f>
        <v>CHAN PAK</v>
      </c>
      <c r="F23" s="42" t="str">
        <f>IF($D23="","",VLOOKUP($D23,'[2]Boys Si Main Draw Prep'!$A$7:$P$22,3))</f>
        <v>LORCAN</v>
      </c>
      <c r="G23" s="42"/>
      <c r="H23" s="42">
        <f>IF($D23="","",VLOOKUP($D23,'[2]Boys Si Main Draw Prep'!$A$7:$P$22,4))</f>
        <v>0</v>
      </c>
      <c r="I23" s="165"/>
      <c r="J23" s="166"/>
      <c r="K23" s="166"/>
      <c r="L23" s="166"/>
      <c r="M23" s="176"/>
      <c r="N23" s="166"/>
      <c r="O23" s="178"/>
      <c r="P23" s="166" t="s">
        <v>173</v>
      </c>
      <c r="Q23" s="176"/>
      <c r="R23" s="50"/>
    </row>
    <row r="24" spans="1:18" s="51" customFormat="1" ht="9.6" customHeight="1" x14ac:dyDescent="0.2">
      <c r="A24" s="168"/>
      <c r="B24" s="54"/>
      <c r="C24" s="54"/>
      <c r="D24" s="54"/>
      <c r="E24" s="166"/>
      <c r="F24" s="166"/>
      <c r="G24" s="169"/>
      <c r="H24" s="62" t="s">
        <v>11</v>
      </c>
      <c r="I24" s="170" t="s">
        <v>38</v>
      </c>
      <c r="J24" s="171" t="str">
        <f>UPPER(IF(OR(I24="a",I24="as"),E23,IF(OR(I24="b",I24="bs"),E25,)))</f>
        <v>PASEA</v>
      </c>
      <c r="K24" s="171"/>
      <c r="L24" s="166"/>
      <c r="M24" s="176"/>
      <c r="N24" s="176"/>
      <c r="O24" s="178"/>
      <c r="P24" s="87"/>
      <c r="Q24" s="88"/>
      <c r="R24" s="50"/>
    </row>
    <row r="25" spans="1:18" s="51" customFormat="1" ht="9.6" customHeight="1" x14ac:dyDescent="0.2">
      <c r="A25" s="168">
        <v>10</v>
      </c>
      <c r="B25" s="42">
        <f>IF($D25="","",VLOOKUP($D25,'[2]Boys Si Main Draw Prep'!$A$7:$P$22,15))</f>
        <v>0</v>
      </c>
      <c r="C25" s="42">
        <f>IF($D25="","",VLOOKUP($D25,'[2]Boys Si Main Draw Prep'!$A$7:$P$22,16))</f>
        <v>0</v>
      </c>
      <c r="D25" s="43">
        <v>11</v>
      </c>
      <c r="E25" s="42" t="str">
        <f>UPPER(IF($D25="","",VLOOKUP($D25,'[2]Boys Si Main Draw Prep'!$A$7:$P$22,2)))</f>
        <v>PASEA</v>
      </c>
      <c r="F25" s="42" t="str">
        <f>IF($D25="","",VLOOKUP($D25,'[2]Boys Si Main Draw Prep'!$A$7:$P$22,3))</f>
        <v>TIM</v>
      </c>
      <c r="G25" s="42"/>
      <c r="H25" s="42">
        <f>IF($D25="","",VLOOKUP($D25,'[2]Boys Si Main Draw Prep'!$A$7:$P$22,4))</f>
        <v>0</v>
      </c>
      <c r="I25" s="172"/>
      <c r="J25" s="166" t="s">
        <v>91</v>
      </c>
      <c r="K25" s="173"/>
      <c r="L25" s="166"/>
      <c r="M25" s="176"/>
      <c r="N25" s="176"/>
      <c r="O25" s="178"/>
      <c r="P25" s="87"/>
      <c r="Q25" s="88"/>
      <c r="R25" s="50"/>
    </row>
    <row r="26" spans="1:18" s="51" customFormat="1" ht="9.6" customHeight="1" x14ac:dyDescent="0.2">
      <c r="A26" s="168"/>
      <c r="B26" s="54"/>
      <c r="C26" s="54"/>
      <c r="D26" s="72"/>
      <c r="E26" s="166"/>
      <c r="F26" s="166"/>
      <c r="G26" s="169"/>
      <c r="H26" s="166"/>
      <c r="I26" s="174"/>
      <c r="J26" s="62" t="s">
        <v>11</v>
      </c>
      <c r="K26" s="63" t="s">
        <v>14</v>
      </c>
      <c r="L26" s="171" t="str">
        <f>UPPER(IF(OR(K26="a",K26="as"),J24,IF(OR(K26="b",K26="bs"),J28,)))</f>
        <v>WONG</v>
      </c>
      <c r="M26" s="175"/>
      <c r="N26" s="176"/>
      <c r="O26" s="178"/>
      <c r="P26" s="87"/>
      <c r="Q26" s="88"/>
      <c r="R26" s="50"/>
    </row>
    <row r="27" spans="1:18" s="51" customFormat="1" ht="9.6" customHeight="1" x14ac:dyDescent="0.2">
      <c r="A27" s="168">
        <v>11</v>
      </c>
      <c r="B27" s="42">
        <f>IF($D27="","",VLOOKUP($D27,'[2]Boys Si Main Draw Prep'!$A$7:$P$22,15))</f>
        <v>0</v>
      </c>
      <c r="C27" s="42">
        <f>IF($D27="","",VLOOKUP($D27,'[2]Boys Si Main Draw Prep'!$A$7:$P$22,16))</f>
        <v>0</v>
      </c>
      <c r="D27" s="43">
        <v>7</v>
      </c>
      <c r="E27" s="42" t="str">
        <f>UPPER(IF($D27="","",VLOOKUP($D27,'[2]Boys Si Main Draw Prep'!$A$7:$P$22,2)))</f>
        <v>WEST</v>
      </c>
      <c r="F27" s="42" t="str">
        <f>IF($D27="","",VLOOKUP($D27,'[2]Boys Si Main Draw Prep'!$A$7:$P$22,3))</f>
        <v>MICHAEL</v>
      </c>
      <c r="G27" s="42"/>
      <c r="H27" s="42">
        <f>IF($D27="","",VLOOKUP($D27,'[2]Boys Si Main Draw Prep'!$A$7:$P$22,4))</f>
        <v>0</v>
      </c>
      <c r="I27" s="165"/>
      <c r="J27" s="166"/>
      <c r="K27" s="177"/>
      <c r="L27" s="166" t="s">
        <v>88</v>
      </c>
      <c r="M27" s="178"/>
      <c r="N27" s="176"/>
      <c r="O27" s="178"/>
      <c r="P27" s="87"/>
      <c r="Q27" s="88"/>
      <c r="R27" s="50"/>
    </row>
    <row r="28" spans="1:18" s="51" customFormat="1" ht="9.6" customHeight="1" x14ac:dyDescent="0.2">
      <c r="A28" s="164"/>
      <c r="B28" s="54"/>
      <c r="C28" s="54"/>
      <c r="D28" s="72"/>
      <c r="E28" s="166"/>
      <c r="F28" s="166"/>
      <c r="G28" s="169"/>
      <c r="H28" s="62" t="s">
        <v>11</v>
      </c>
      <c r="I28" s="170" t="s">
        <v>14</v>
      </c>
      <c r="J28" s="171" t="str">
        <f>UPPER(IF(OR(I28="a",I28="as"),E27,IF(OR(I28="b",I28="bs"),E29,)))</f>
        <v>WONG</v>
      </c>
      <c r="K28" s="179"/>
      <c r="L28" s="166"/>
      <c r="M28" s="178"/>
      <c r="N28" s="176"/>
      <c r="O28" s="178"/>
      <c r="P28" s="87"/>
      <c r="Q28" s="88"/>
      <c r="R28" s="50"/>
    </row>
    <row r="29" spans="1:18" s="51" customFormat="1" ht="9.6" customHeight="1" x14ac:dyDescent="0.2">
      <c r="A29" s="164">
        <v>12</v>
      </c>
      <c r="B29" s="42">
        <f>IF($D29="","",VLOOKUP($D29,'[2]Boys Si Main Draw Prep'!$A$7:$P$22,15))</f>
        <v>0</v>
      </c>
      <c r="C29" s="42">
        <f>IF($D29="","",VLOOKUP($D29,'[2]Boys Si Main Draw Prep'!$A$7:$P$22,16))</f>
        <v>0</v>
      </c>
      <c r="D29" s="43">
        <v>4</v>
      </c>
      <c r="E29" s="44" t="str">
        <f>UPPER(IF($D29="","",VLOOKUP($D29,'[2]Boys Si Main Draw Prep'!$A$7:$P$22,2)))</f>
        <v>WONG</v>
      </c>
      <c r="F29" s="44" t="str">
        <f>IF($D29="","",VLOOKUP($D29,'[2]Boys Si Main Draw Prep'!$A$7:$P$22,3))</f>
        <v>ETHAN</v>
      </c>
      <c r="G29" s="44"/>
      <c r="H29" s="44">
        <f>IF($D29="","",VLOOKUP($D29,'[2]Boys Si Main Draw Prep'!$A$7:$P$22,4))</f>
        <v>0</v>
      </c>
      <c r="I29" s="180"/>
      <c r="J29" s="166" t="s">
        <v>92</v>
      </c>
      <c r="K29" s="166"/>
      <c r="L29" s="166"/>
      <c r="M29" s="178"/>
      <c r="N29" s="176"/>
      <c r="O29" s="178"/>
      <c r="P29" s="87"/>
      <c r="Q29" s="88"/>
      <c r="R29" s="50"/>
    </row>
    <row r="30" spans="1:18" s="51" customFormat="1" ht="9.6" customHeight="1" x14ac:dyDescent="0.2">
      <c r="A30" s="168"/>
      <c r="B30" s="54"/>
      <c r="C30" s="54"/>
      <c r="D30" s="72"/>
      <c r="E30" s="166"/>
      <c r="F30" s="166"/>
      <c r="G30" s="169"/>
      <c r="H30" s="181"/>
      <c r="I30" s="174"/>
      <c r="J30" s="166"/>
      <c r="K30" s="166"/>
      <c r="L30" s="62" t="s">
        <v>11</v>
      </c>
      <c r="M30" s="63" t="s">
        <v>13</v>
      </c>
      <c r="N30" s="171" t="str">
        <f>UPPER(IF(OR(M30="a",M30="as"),L26,IF(OR(M30="b",M30="bs"),L34,)))</f>
        <v>WONG</v>
      </c>
      <c r="O30" s="183"/>
      <c r="P30" s="87"/>
      <c r="Q30" s="88"/>
      <c r="R30" s="50"/>
    </row>
    <row r="31" spans="1:18" s="51" customFormat="1" ht="9.6" customHeight="1" x14ac:dyDescent="0.2">
      <c r="A31" s="168">
        <v>13</v>
      </c>
      <c r="B31" s="42">
        <f>IF($D31="","",VLOOKUP($D31,'[2]Boys Si Main Draw Prep'!$A$7:$P$22,15))</f>
        <v>0</v>
      </c>
      <c r="C31" s="42">
        <f>IF($D31="","",VLOOKUP($D31,'[2]Boys Si Main Draw Prep'!$A$7:$P$22,16))</f>
        <v>0</v>
      </c>
      <c r="D31" s="43">
        <v>6</v>
      </c>
      <c r="E31" s="42" t="str">
        <f>UPPER(IF($D31="","",VLOOKUP($D31,'[2]Boys Si Main Draw Prep'!$A$7:$P$22,2)))</f>
        <v>ALI</v>
      </c>
      <c r="F31" s="42" t="str">
        <f>IF($D31="","",VLOOKUP($D31,'[2]Boys Si Main Draw Prep'!$A$7:$P$22,3))</f>
        <v>ELIAS</v>
      </c>
      <c r="G31" s="42"/>
      <c r="H31" s="42">
        <f>IF($D31="","",VLOOKUP($D31,'[2]Boys Si Main Draw Prep'!$A$7:$P$22,4))</f>
        <v>0</v>
      </c>
      <c r="I31" s="182"/>
      <c r="J31" s="166"/>
      <c r="K31" s="166"/>
      <c r="L31" s="166"/>
      <c r="M31" s="178"/>
      <c r="N31" s="166" t="s">
        <v>126</v>
      </c>
      <c r="O31" s="176"/>
      <c r="P31" s="87"/>
      <c r="Q31" s="88"/>
      <c r="R31" s="50"/>
    </row>
    <row r="32" spans="1:18" s="51" customFormat="1" ht="9.6" customHeight="1" x14ac:dyDescent="0.2">
      <c r="A32" s="168"/>
      <c r="B32" s="54"/>
      <c r="C32" s="54"/>
      <c r="D32" s="72"/>
      <c r="E32" s="166"/>
      <c r="F32" s="166"/>
      <c r="G32" s="169"/>
      <c r="H32" s="62" t="s">
        <v>11</v>
      </c>
      <c r="I32" s="170" t="s">
        <v>13</v>
      </c>
      <c r="J32" s="171" t="str">
        <f>UPPER(IF(OR(I32="a",I32="as"),E31,IF(OR(I32="b",I32="bs"),E33,)))</f>
        <v>ALI</v>
      </c>
      <c r="K32" s="171"/>
      <c r="L32" s="166"/>
      <c r="M32" s="178"/>
      <c r="N32" s="176"/>
      <c r="O32" s="176"/>
      <c r="P32" s="87"/>
      <c r="Q32" s="88"/>
      <c r="R32" s="50"/>
    </row>
    <row r="33" spans="1:18" s="51" customFormat="1" ht="9.6" customHeight="1" x14ac:dyDescent="0.2">
      <c r="A33" s="168">
        <v>14</v>
      </c>
      <c r="B33" s="42">
        <f>IF($D33="","",VLOOKUP($D33,'[2]Boys Si Main Draw Prep'!$A$7:$P$22,15))</f>
        <v>0</v>
      </c>
      <c r="C33" s="42">
        <f>IF($D33="","",VLOOKUP($D33,'[2]Boys Si Main Draw Prep'!$A$7:$P$22,16))</f>
        <v>0</v>
      </c>
      <c r="D33" s="43">
        <v>12</v>
      </c>
      <c r="E33" s="42" t="str">
        <f>UPPER(IF($D33="","",VLOOKUP($D33,'[2]Boys Si Main Draw Prep'!$A$7:$P$22,2)))</f>
        <v>MITCHELL</v>
      </c>
      <c r="F33" s="42" t="str">
        <f>IF($D33="","",VLOOKUP($D33,'[2]Boys Si Main Draw Prep'!$A$7:$P$22,3))</f>
        <v xml:space="preserve">TY </v>
      </c>
      <c r="G33" s="42"/>
      <c r="H33" s="42">
        <f>IF($D33="","",VLOOKUP($D33,'[2]Boys Si Main Draw Prep'!$A$7:$P$22,4))</f>
        <v>0</v>
      </c>
      <c r="I33" s="172"/>
      <c r="J33" s="166" t="s">
        <v>93</v>
      </c>
      <c r="K33" s="173"/>
      <c r="L33" s="166"/>
      <c r="M33" s="178"/>
      <c r="N33" s="176"/>
      <c r="O33" s="176"/>
      <c r="P33" s="87"/>
      <c r="Q33" s="88"/>
      <c r="R33" s="50"/>
    </row>
    <row r="34" spans="1:18" s="51" customFormat="1" ht="9.6" customHeight="1" x14ac:dyDescent="0.2">
      <c r="A34" s="168"/>
      <c r="B34" s="54"/>
      <c r="C34" s="54"/>
      <c r="D34" s="72"/>
      <c r="E34" s="166"/>
      <c r="F34" s="166"/>
      <c r="G34" s="169"/>
      <c r="H34" s="166"/>
      <c r="I34" s="174"/>
      <c r="J34" s="62" t="s">
        <v>11</v>
      </c>
      <c r="K34" s="63" t="s">
        <v>14</v>
      </c>
      <c r="L34" s="171" t="str">
        <f>UPPER(IF(OR(K34="a",K34="as"),J32,IF(OR(K34="b",K34="bs"),J36,)))</f>
        <v>SYLVESTER</v>
      </c>
      <c r="M34" s="183"/>
      <c r="N34" s="176"/>
      <c r="O34" s="176"/>
      <c r="P34" s="87"/>
      <c r="Q34" s="88"/>
      <c r="R34" s="50"/>
    </row>
    <row r="35" spans="1:18" s="51" customFormat="1" ht="9.6" customHeight="1" x14ac:dyDescent="0.2">
      <c r="A35" s="168">
        <v>15</v>
      </c>
      <c r="B35" s="42">
        <f>IF($D35="","",VLOOKUP($D35,'[2]Boys Si Main Draw Prep'!$A$7:$P$22,15))</f>
        <v>0</v>
      </c>
      <c r="C35" s="42">
        <f>IF($D35="","",VLOOKUP($D35,'[2]Boys Si Main Draw Prep'!$A$7:$P$22,16))</f>
        <v>0</v>
      </c>
      <c r="D35" s="43">
        <v>16</v>
      </c>
      <c r="E35" s="42" t="str">
        <f>UPPER(IF($D35="","",VLOOKUP($D35,'[2]Boys Si Main Draw Prep'!$A$7:$P$22,2)))</f>
        <v>BYE</v>
      </c>
      <c r="F35" s="42">
        <f>IF($D35="","",VLOOKUP($D35,'[2]Boys Si Main Draw Prep'!$A$7:$P$22,3))</f>
        <v>0</v>
      </c>
      <c r="G35" s="42"/>
      <c r="H35" s="42">
        <f>IF($D35="","",VLOOKUP($D35,'[2]Boys Si Main Draw Prep'!$A$7:$P$22,4))</f>
        <v>0</v>
      </c>
      <c r="I35" s="165"/>
      <c r="J35" s="166"/>
      <c r="K35" s="177"/>
      <c r="L35" s="166" t="s">
        <v>90</v>
      </c>
      <c r="M35" s="176"/>
      <c r="N35" s="176"/>
      <c r="O35" s="176"/>
      <c r="P35" s="87"/>
      <c r="Q35" s="88"/>
      <c r="R35" s="50"/>
    </row>
    <row r="36" spans="1:18" s="51" customFormat="1" ht="9.6" customHeight="1" x14ac:dyDescent="0.2">
      <c r="A36" s="168"/>
      <c r="B36" s="54"/>
      <c r="C36" s="54"/>
      <c r="D36" s="54"/>
      <c r="E36" s="166"/>
      <c r="F36" s="166"/>
      <c r="G36" s="169"/>
      <c r="H36" s="62" t="s">
        <v>11</v>
      </c>
      <c r="I36" s="170" t="s">
        <v>14</v>
      </c>
      <c r="J36" s="171" t="str">
        <f>UPPER(IF(OR(I36="a",I36="as"),E35,IF(OR(I36="b",I36="bs"),E37,)))</f>
        <v>SYLVESTER</v>
      </c>
      <c r="K36" s="179"/>
      <c r="L36" s="166"/>
      <c r="M36" s="176"/>
      <c r="N36" s="176"/>
      <c r="O36" s="176"/>
      <c r="P36" s="87"/>
      <c r="Q36" s="88"/>
      <c r="R36" s="50"/>
    </row>
    <row r="37" spans="1:18" s="51" customFormat="1" ht="9.6" customHeight="1" x14ac:dyDescent="0.2">
      <c r="A37" s="164">
        <v>16</v>
      </c>
      <c r="B37" s="42">
        <f>IF($D37="","",VLOOKUP($D37,'[2]Boys Si Main Draw Prep'!$A$7:$P$22,15))</f>
        <v>0</v>
      </c>
      <c r="C37" s="42">
        <f>IF($D37="","",VLOOKUP($D37,'[2]Boys Si Main Draw Prep'!$A$7:$P$22,16))</f>
        <v>0</v>
      </c>
      <c r="D37" s="43">
        <v>2</v>
      </c>
      <c r="E37" s="44" t="str">
        <f>UPPER(IF($D37="","",VLOOKUP($D37,'[2]Boys Si Main Draw Prep'!$A$7:$P$22,2)))</f>
        <v>SYLVESTER</v>
      </c>
      <c r="F37" s="44" t="str">
        <f>IF($D37="","",VLOOKUP($D37,'[2]Boys Si Main Draw Prep'!$A$7:$P$22,3))</f>
        <v>SEBASTIAN</v>
      </c>
      <c r="G37" s="42"/>
      <c r="H37" s="44">
        <f>IF($D37="","",VLOOKUP($D37,'[2]Boys Si Main Draw Prep'!$A$7:$P$22,4))</f>
        <v>0</v>
      </c>
      <c r="I37" s="180"/>
      <c r="J37" s="166"/>
      <c r="K37" s="166"/>
      <c r="L37" s="166"/>
      <c r="M37" s="176"/>
      <c r="N37" s="176"/>
      <c r="O37" s="176"/>
      <c r="P37" s="87"/>
      <c r="Q37" s="88"/>
      <c r="R37" s="50"/>
    </row>
    <row r="38" spans="1:18" s="51" customFormat="1" ht="9.6" customHeight="1" x14ac:dyDescent="0.2">
      <c r="A38" s="185"/>
      <c r="B38" s="54"/>
      <c r="C38" s="54"/>
      <c r="D38" s="54"/>
      <c r="E38" s="181"/>
      <c r="F38" s="181"/>
      <c r="G38" s="184"/>
      <c r="H38" s="166"/>
      <c r="I38" s="174"/>
      <c r="J38" s="166"/>
      <c r="K38" s="166"/>
      <c r="L38" s="166"/>
      <c r="M38" s="176"/>
      <c r="N38" s="176"/>
      <c r="O38" s="176"/>
      <c r="P38" s="87"/>
      <c r="Q38" s="88"/>
      <c r="R38" s="50"/>
    </row>
    <row r="39" spans="1:18" s="51" customFormat="1" ht="9.6" customHeight="1" x14ac:dyDescent="0.2">
      <c r="A39" s="186"/>
      <c r="B39" s="47"/>
      <c r="C39" s="47"/>
      <c r="D39" s="54"/>
      <c r="E39" s="47"/>
      <c r="F39" s="47"/>
      <c r="G39" s="47"/>
      <c r="H39" s="47"/>
      <c r="I39" s="54"/>
      <c r="J39" s="47"/>
      <c r="K39" s="47"/>
      <c r="L39" s="47"/>
      <c r="M39" s="84"/>
      <c r="N39" s="84"/>
      <c r="O39" s="84"/>
      <c r="P39" s="87"/>
      <c r="Q39" s="88"/>
      <c r="R39" s="50"/>
    </row>
    <row r="40" spans="1:18" s="51" customFormat="1" ht="9.6" customHeight="1" x14ac:dyDescent="0.2">
      <c r="A40" s="185"/>
      <c r="B40" s="54"/>
      <c r="C40" s="54"/>
      <c r="D40" s="54"/>
      <c r="E40" s="47"/>
      <c r="F40" s="47"/>
      <c r="H40" s="187"/>
      <c r="I40" s="54"/>
      <c r="J40" s="47"/>
      <c r="K40" s="47"/>
      <c r="L40" s="47"/>
      <c r="M40" s="84"/>
      <c r="N40" s="84"/>
      <c r="O40" s="84"/>
      <c r="P40" s="87"/>
      <c r="Q40" s="88"/>
      <c r="R40" s="50"/>
    </row>
    <row r="41" spans="1:18" s="51" customFormat="1" ht="9.6" hidden="1" customHeight="1" x14ac:dyDescent="0.2">
      <c r="A41" s="185"/>
      <c r="B41" s="47"/>
      <c r="C41" s="47"/>
      <c r="D41" s="54"/>
      <c r="E41" s="47"/>
      <c r="F41" s="47"/>
      <c r="G41" s="47"/>
      <c r="H41" s="47"/>
      <c r="I41" s="54"/>
      <c r="J41" s="47"/>
      <c r="K41" s="69"/>
      <c r="L41" s="47"/>
      <c r="M41" s="84"/>
      <c r="N41" s="84"/>
      <c r="O41" s="84"/>
      <c r="P41" s="87"/>
      <c r="Q41" s="88"/>
      <c r="R41" s="50"/>
    </row>
    <row r="42" spans="1:18" s="51" customFormat="1" ht="9.6" hidden="1" customHeight="1" x14ac:dyDescent="0.2">
      <c r="A42" s="185"/>
      <c r="B42" s="54"/>
      <c r="C42" s="54"/>
      <c r="D42" s="54"/>
      <c r="E42" s="47"/>
      <c r="F42" s="47"/>
      <c r="H42" s="47"/>
      <c r="I42" s="54"/>
      <c r="J42" s="187"/>
      <c r="K42" s="54"/>
      <c r="L42" s="47"/>
      <c r="M42" s="84"/>
      <c r="N42" s="84"/>
      <c r="O42" s="84"/>
      <c r="P42" s="87"/>
      <c r="Q42" s="88"/>
      <c r="R42" s="50"/>
    </row>
    <row r="43" spans="1:18" s="51" customFormat="1" ht="9.6" hidden="1" customHeight="1" x14ac:dyDescent="0.2">
      <c r="A43" s="185"/>
      <c r="B43" s="47"/>
      <c r="C43" s="47"/>
      <c r="D43" s="54"/>
      <c r="E43" s="47"/>
      <c r="F43" s="47"/>
      <c r="G43" s="47"/>
      <c r="H43" s="47"/>
      <c r="I43" s="54"/>
      <c r="J43" s="47"/>
      <c r="K43" s="47"/>
      <c r="L43" s="47"/>
      <c r="M43" s="84"/>
      <c r="N43" s="84"/>
      <c r="O43" s="84"/>
      <c r="P43" s="87"/>
      <c r="Q43" s="88"/>
      <c r="R43" s="188"/>
    </row>
    <row r="44" spans="1:18" s="51" customFormat="1" ht="9.6" hidden="1" customHeight="1" x14ac:dyDescent="0.2">
      <c r="A44" s="185"/>
      <c r="B44" s="54"/>
      <c r="C44" s="54"/>
      <c r="D44" s="54"/>
      <c r="E44" s="47"/>
      <c r="F44" s="47"/>
      <c r="H44" s="187"/>
      <c r="I44" s="54"/>
      <c r="J44" s="47"/>
      <c r="K44" s="47"/>
      <c r="L44" s="47"/>
      <c r="M44" s="84"/>
      <c r="N44" s="84"/>
      <c r="O44" s="84"/>
      <c r="P44" s="87"/>
      <c r="Q44" s="88"/>
      <c r="R44" s="50"/>
    </row>
    <row r="45" spans="1:18" s="51" customFormat="1" ht="9.6" hidden="1" customHeight="1" x14ac:dyDescent="0.2">
      <c r="A45" s="185"/>
      <c r="B45" s="47"/>
      <c r="C45" s="47"/>
      <c r="D45" s="54"/>
      <c r="E45" s="47"/>
      <c r="F45" s="47"/>
      <c r="G45" s="47"/>
      <c r="H45" s="47"/>
      <c r="I45" s="54"/>
      <c r="J45" s="47"/>
      <c r="K45" s="47"/>
      <c r="L45" s="47"/>
      <c r="M45" s="84"/>
      <c r="N45" s="84"/>
      <c r="O45" s="84"/>
      <c r="P45" s="87"/>
      <c r="Q45" s="88"/>
      <c r="R45" s="50"/>
    </row>
    <row r="46" spans="1:18" s="51" customFormat="1" ht="9.6" hidden="1" customHeight="1" x14ac:dyDescent="0.2">
      <c r="A46" s="185"/>
      <c r="B46" s="54"/>
      <c r="C46" s="54"/>
      <c r="D46" s="54"/>
      <c r="E46" s="47"/>
      <c r="F46" s="47"/>
      <c r="H46" s="47"/>
      <c r="I46" s="54"/>
      <c r="J46" s="47"/>
      <c r="K46" s="47"/>
      <c r="L46" s="187"/>
      <c r="M46" s="54"/>
      <c r="N46" s="47"/>
      <c r="O46" s="84"/>
      <c r="P46" s="87"/>
      <c r="Q46" s="88"/>
      <c r="R46" s="50"/>
    </row>
    <row r="47" spans="1:18" s="51" customFormat="1" ht="9.6" hidden="1" customHeight="1" x14ac:dyDescent="0.2">
      <c r="A47" s="185"/>
      <c r="B47" s="47"/>
      <c r="C47" s="47"/>
      <c r="D47" s="54"/>
      <c r="E47" s="47"/>
      <c r="F47" s="47"/>
      <c r="G47" s="47"/>
      <c r="H47" s="47"/>
      <c r="I47" s="54"/>
      <c r="J47" s="47"/>
      <c r="K47" s="47"/>
      <c r="L47" s="47"/>
      <c r="M47" s="84"/>
      <c r="N47" s="47"/>
      <c r="O47" s="84"/>
      <c r="P47" s="87"/>
      <c r="Q47" s="88"/>
      <c r="R47" s="50"/>
    </row>
    <row r="48" spans="1:18" s="51" customFormat="1" ht="9.6" hidden="1" customHeight="1" x14ac:dyDescent="0.2">
      <c r="A48" s="185"/>
      <c r="B48" s="54"/>
      <c r="C48" s="54"/>
      <c r="D48" s="54"/>
      <c r="E48" s="47"/>
      <c r="F48" s="47"/>
      <c r="H48" s="187"/>
      <c r="I48" s="54"/>
      <c r="J48" s="47"/>
      <c r="K48" s="47"/>
      <c r="L48" s="47"/>
      <c r="M48" s="84"/>
      <c r="N48" s="84"/>
      <c r="O48" s="84"/>
      <c r="P48" s="87"/>
      <c r="Q48" s="88"/>
      <c r="R48" s="50"/>
    </row>
    <row r="49" spans="1:18" s="51" customFormat="1" ht="9.6" hidden="1" customHeight="1" x14ac:dyDescent="0.2">
      <c r="A49" s="185"/>
      <c r="B49" s="47"/>
      <c r="C49" s="47"/>
      <c r="D49" s="54"/>
      <c r="E49" s="47"/>
      <c r="F49" s="47"/>
      <c r="G49" s="47"/>
      <c r="H49" s="47"/>
      <c r="I49" s="54"/>
      <c r="J49" s="47"/>
      <c r="K49" s="69"/>
      <c r="L49" s="47"/>
      <c r="M49" s="84"/>
      <c r="N49" s="84"/>
      <c r="O49" s="84"/>
      <c r="P49" s="87"/>
      <c r="Q49" s="88"/>
      <c r="R49" s="50"/>
    </row>
    <row r="50" spans="1:18" s="51" customFormat="1" ht="9.6" hidden="1" customHeight="1" x14ac:dyDescent="0.2">
      <c r="A50" s="185"/>
      <c r="B50" s="54"/>
      <c r="C50" s="54"/>
      <c r="D50" s="54"/>
      <c r="E50" s="47"/>
      <c r="F50" s="47"/>
      <c r="H50" s="47"/>
      <c r="I50" s="54"/>
      <c r="J50" s="187"/>
      <c r="K50" s="54"/>
      <c r="L50" s="47"/>
      <c r="M50" s="84"/>
      <c r="N50" s="84"/>
      <c r="O50" s="84"/>
      <c r="P50" s="87"/>
      <c r="Q50" s="88"/>
      <c r="R50" s="50"/>
    </row>
    <row r="51" spans="1:18" s="51" customFormat="1" ht="9.6" hidden="1" customHeight="1" x14ac:dyDescent="0.2">
      <c r="A51" s="185"/>
      <c r="B51" s="47"/>
      <c r="C51" s="47"/>
      <c r="D51" s="54"/>
      <c r="E51" s="47"/>
      <c r="F51" s="47"/>
      <c r="G51" s="47"/>
      <c r="H51" s="47"/>
      <c r="I51" s="54"/>
      <c r="J51" s="47"/>
      <c r="K51" s="47"/>
      <c r="L51" s="47"/>
      <c r="M51" s="84"/>
      <c r="N51" s="84"/>
      <c r="O51" s="84"/>
      <c r="P51" s="87"/>
      <c r="Q51" s="88"/>
      <c r="R51" s="50"/>
    </row>
    <row r="52" spans="1:18" s="51" customFormat="1" ht="9.6" hidden="1" customHeight="1" x14ac:dyDescent="0.2">
      <c r="A52" s="185"/>
      <c r="B52" s="54"/>
      <c r="C52" s="54"/>
      <c r="D52" s="54"/>
      <c r="E52" s="47"/>
      <c r="F52" s="47"/>
      <c r="H52" s="187"/>
      <c r="I52" s="54"/>
      <c r="J52" s="47"/>
      <c r="K52" s="47"/>
      <c r="L52" s="47"/>
      <c r="M52" s="84"/>
      <c r="N52" s="84"/>
      <c r="O52" s="84"/>
      <c r="P52" s="87"/>
      <c r="Q52" s="88"/>
      <c r="R52" s="50"/>
    </row>
    <row r="53" spans="1:18" s="51" customFormat="1" ht="9.6" hidden="1" customHeight="1" x14ac:dyDescent="0.2">
      <c r="A53" s="186"/>
      <c r="B53" s="47"/>
      <c r="C53" s="47"/>
      <c r="D53" s="54"/>
      <c r="E53" s="47"/>
      <c r="F53" s="47"/>
      <c r="G53" s="47"/>
      <c r="H53" s="47"/>
      <c r="I53" s="54"/>
      <c r="J53" s="47"/>
      <c r="K53" s="47"/>
      <c r="L53" s="47"/>
      <c r="M53" s="47"/>
      <c r="N53" s="167"/>
      <c r="O53" s="167"/>
      <c r="P53" s="87"/>
      <c r="Q53" s="88"/>
      <c r="R53" s="50"/>
    </row>
    <row r="54" spans="1:18" s="51" customFormat="1" ht="9.6" hidden="1" customHeight="1" x14ac:dyDescent="0.2">
      <c r="A54" s="185"/>
      <c r="B54" s="54"/>
      <c r="C54" s="54"/>
      <c r="D54" s="54"/>
      <c r="E54" s="181"/>
      <c r="F54" s="181"/>
      <c r="G54" s="184"/>
      <c r="H54" s="166"/>
      <c r="I54" s="174"/>
      <c r="J54" s="166"/>
      <c r="K54" s="166"/>
      <c r="L54" s="166"/>
      <c r="M54" s="176"/>
      <c r="N54" s="176"/>
      <c r="O54" s="176"/>
      <c r="P54" s="87"/>
      <c r="Q54" s="88"/>
      <c r="R54" s="50"/>
    </row>
    <row r="55" spans="1:18" s="51" customFormat="1" ht="9.6" hidden="1" customHeight="1" x14ac:dyDescent="0.2">
      <c r="A55" s="186"/>
      <c r="B55" s="47"/>
      <c r="C55" s="47"/>
      <c r="D55" s="54"/>
      <c r="E55" s="47"/>
      <c r="F55" s="47"/>
      <c r="G55" s="47"/>
      <c r="H55" s="47"/>
      <c r="I55" s="54"/>
      <c r="J55" s="47"/>
      <c r="K55" s="47"/>
      <c r="L55" s="47"/>
      <c r="M55" s="84"/>
      <c r="N55" s="84"/>
      <c r="O55" s="84"/>
      <c r="P55" s="87"/>
      <c r="Q55" s="88"/>
      <c r="R55" s="50"/>
    </row>
    <row r="56" spans="1:18" s="51" customFormat="1" ht="9.6" hidden="1" customHeight="1" x14ac:dyDescent="0.2">
      <c r="A56" s="185"/>
      <c r="B56" s="54"/>
      <c r="C56" s="54"/>
      <c r="D56" s="54"/>
      <c r="E56" s="47"/>
      <c r="F56" s="47"/>
      <c r="H56" s="187"/>
      <c r="I56" s="54"/>
      <c r="J56" s="47"/>
      <c r="K56" s="47"/>
      <c r="L56" s="47"/>
      <c r="M56" s="84"/>
      <c r="N56" s="84"/>
      <c r="O56" s="84"/>
      <c r="P56" s="87"/>
      <c r="Q56" s="88"/>
      <c r="R56" s="50"/>
    </row>
    <row r="57" spans="1:18" s="51" customFormat="1" ht="9.6" hidden="1" customHeight="1" x14ac:dyDescent="0.2">
      <c r="A57" s="185"/>
      <c r="B57" s="47"/>
      <c r="C57" s="47"/>
      <c r="D57" s="54"/>
      <c r="E57" s="47"/>
      <c r="F57" s="47"/>
      <c r="G57" s="47"/>
      <c r="H57" s="47"/>
      <c r="I57" s="54"/>
      <c r="J57" s="47"/>
      <c r="K57" s="69"/>
      <c r="L57" s="47"/>
      <c r="M57" s="84"/>
      <c r="N57" s="84"/>
      <c r="O57" s="84"/>
      <c r="P57" s="87"/>
      <c r="Q57" s="88"/>
      <c r="R57" s="50"/>
    </row>
    <row r="58" spans="1:18" s="51" customFormat="1" ht="9.6" hidden="1" customHeight="1" x14ac:dyDescent="0.2">
      <c r="A58" s="185"/>
      <c r="B58" s="54"/>
      <c r="C58" s="54"/>
      <c r="D58" s="54"/>
      <c r="E58" s="47"/>
      <c r="F58" s="47"/>
      <c r="H58" s="47"/>
      <c r="I58" s="54"/>
      <c r="J58" s="187"/>
      <c r="K58" s="54"/>
      <c r="L58" s="47"/>
      <c r="M58" s="84"/>
      <c r="N58" s="84"/>
      <c r="O58" s="84"/>
      <c r="P58" s="87"/>
      <c r="Q58" s="88"/>
      <c r="R58" s="50"/>
    </row>
    <row r="59" spans="1:18" s="51" customFormat="1" ht="9.6" hidden="1" customHeight="1" x14ac:dyDescent="0.2">
      <c r="A59" s="185"/>
      <c r="B59" s="47"/>
      <c r="C59" s="47"/>
      <c r="D59" s="54"/>
      <c r="E59" s="47"/>
      <c r="F59" s="47"/>
      <c r="G59" s="47"/>
      <c r="H59" s="47"/>
      <c r="I59" s="54"/>
      <c r="J59" s="47"/>
      <c r="K59" s="47"/>
      <c r="L59" s="47"/>
      <c r="M59" s="84"/>
      <c r="N59" s="84"/>
      <c r="O59" s="84"/>
      <c r="P59" s="87"/>
      <c r="Q59" s="88"/>
      <c r="R59" s="188"/>
    </row>
    <row r="60" spans="1:18" s="51" customFormat="1" ht="9.6" hidden="1" customHeight="1" x14ac:dyDescent="0.2">
      <c r="A60" s="185"/>
      <c r="B60" s="54"/>
      <c r="C60" s="54"/>
      <c r="D60" s="54"/>
      <c r="E60" s="47"/>
      <c r="F60" s="47"/>
      <c r="H60" s="187"/>
      <c r="I60" s="54"/>
      <c r="J60" s="47"/>
      <c r="K60" s="47"/>
      <c r="L60" s="47"/>
      <c r="M60" s="84"/>
      <c r="N60" s="84"/>
      <c r="O60" s="84"/>
      <c r="P60" s="87"/>
      <c r="Q60" s="88"/>
      <c r="R60" s="50"/>
    </row>
    <row r="61" spans="1:18" s="51" customFormat="1" ht="9.6" hidden="1" customHeight="1" x14ac:dyDescent="0.2">
      <c r="A61" s="185"/>
      <c r="B61" s="47"/>
      <c r="C61" s="47"/>
      <c r="D61" s="54"/>
      <c r="E61" s="47"/>
      <c r="F61" s="47"/>
      <c r="G61" s="47"/>
      <c r="H61" s="47"/>
      <c r="I61" s="54"/>
      <c r="J61" s="47"/>
      <c r="K61" s="47"/>
      <c r="L61" s="47"/>
      <c r="M61" s="84"/>
      <c r="N61" s="84"/>
      <c r="O61" s="84"/>
      <c r="P61" s="87"/>
      <c r="Q61" s="88"/>
      <c r="R61" s="50"/>
    </row>
    <row r="62" spans="1:18" s="51" customFormat="1" ht="9.6" hidden="1" customHeight="1" x14ac:dyDescent="0.2">
      <c r="A62" s="185"/>
      <c r="B62" s="54"/>
      <c r="C62" s="54"/>
      <c r="D62" s="54"/>
      <c r="E62" s="47"/>
      <c r="F62" s="47"/>
      <c r="H62" s="47"/>
      <c r="I62" s="54"/>
      <c r="J62" s="47"/>
      <c r="K62" s="47"/>
      <c r="L62" s="187"/>
      <c r="M62" s="54"/>
      <c r="N62" s="47"/>
      <c r="O62" s="84"/>
      <c r="P62" s="87"/>
      <c r="Q62" s="88"/>
      <c r="R62" s="50"/>
    </row>
    <row r="63" spans="1:18" s="51" customFormat="1" ht="9.6" hidden="1" customHeight="1" x14ac:dyDescent="0.2">
      <c r="A63" s="185"/>
      <c r="B63" s="47"/>
      <c r="C63" s="47"/>
      <c r="D63" s="54"/>
      <c r="E63" s="47"/>
      <c r="F63" s="47"/>
      <c r="G63" s="47"/>
      <c r="H63" s="47"/>
      <c r="I63" s="54"/>
      <c r="J63" s="47"/>
      <c r="K63" s="47"/>
      <c r="L63" s="47"/>
      <c r="M63" s="84"/>
      <c r="N63" s="47"/>
      <c r="O63" s="84"/>
      <c r="P63" s="87"/>
      <c r="Q63" s="88"/>
      <c r="R63" s="50"/>
    </row>
    <row r="64" spans="1:18" s="51" customFormat="1" ht="9.6" hidden="1" customHeight="1" x14ac:dyDescent="0.2">
      <c r="A64" s="185"/>
      <c r="B64" s="54"/>
      <c r="C64" s="54"/>
      <c r="D64" s="54"/>
      <c r="E64" s="47"/>
      <c r="F64" s="47"/>
      <c r="H64" s="187"/>
      <c r="I64" s="54"/>
      <c r="J64" s="47"/>
      <c r="K64" s="47"/>
      <c r="L64" s="47"/>
      <c r="M64" s="84"/>
      <c r="N64" s="84"/>
      <c r="O64" s="84"/>
      <c r="P64" s="87"/>
      <c r="Q64" s="88"/>
      <c r="R64" s="50"/>
    </row>
    <row r="65" spans="1:18" s="51" customFormat="1" ht="9.6" hidden="1" customHeight="1" x14ac:dyDescent="0.2">
      <c r="A65" s="185"/>
      <c r="B65" s="47"/>
      <c r="C65" s="47"/>
      <c r="D65" s="54"/>
      <c r="E65" s="47"/>
      <c r="F65" s="47"/>
      <c r="G65" s="47"/>
      <c r="H65" s="47"/>
      <c r="I65" s="54"/>
      <c r="J65" s="47"/>
      <c r="K65" s="69"/>
      <c r="L65" s="47"/>
      <c r="M65" s="84"/>
      <c r="N65" s="84"/>
      <c r="O65" s="84"/>
      <c r="P65" s="87"/>
      <c r="Q65" s="88"/>
      <c r="R65" s="50"/>
    </row>
    <row r="66" spans="1:18" s="51" customFormat="1" ht="9.6" hidden="1" customHeight="1" x14ac:dyDescent="0.2">
      <c r="A66" s="185"/>
      <c r="B66" s="54"/>
      <c r="C66" s="54"/>
      <c r="D66" s="54"/>
      <c r="E66" s="47"/>
      <c r="F66" s="47"/>
      <c r="H66" s="47"/>
      <c r="I66" s="54"/>
      <c r="J66" s="187"/>
      <c r="K66" s="54"/>
      <c r="L66" s="47"/>
      <c r="M66" s="84"/>
      <c r="N66" s="84"/>
      <c r="O66" s="84"/>
      <c r="P66" s="87"/>
      <c r="Q66" s="88"/>
      <c r="R66" s="50"/>
    </row>
    <row r="67" spans="1:18" s="51" customFormat="1" ht="9.6" hidden="1" customHeight="1" x14ac:dyDescent="0.2">
      <c r="A67" s="185"/>
      <c r="B67" s="47"/>
      <c r="C67" s="47"/>
      <c r="D67" s="54"/>
      <c r="E67" s="47"/>
      <c r="F67" s="47"/>
      <c r="G67" s="47"/>
      <c r="H67" s="47"/>
      <c r="I67" s="54"/>
      <c r="J67" s="47"/>
      <c r="K67" s="47"/>
      <c r="L67" s="47"/>
      <c r="M67" s="84"/>
      <c r="N67" s="84"/>
      <c r="O67" s="84"/>
      <c r="P67" s="87"/>
      <c r="Q67" s="88"/>
      <c r="R67" s="50"/>
    </row>
    <row r="68" spans="1:18" s="51" customFormat="1" ht="9.6" hidden="1" customHeight="1" x14ac:dyDescent="0.2">
      <c r="A68" s="185"/>
      <c r="B68" s="54"/>
      <c r="C68" s="54"/>
      <c r="D68" s="54"/>
      <c r="E68" s="47"/>
      <c r="F68" s="47"/>
      <c r="H68" s="187"/>
      <c r="I68" s="54"/>
      <c r="J68" s="47"/>
      <c r="K68" s="47"/>
      <c r="L68" s="47"/>
      <c r="M68" s="84"/>
      <c r="N68" s="84"/>
      <c r="O68" s="84"/>
      <c r="P68" s="87"/>
      <c r="Q68" s="88"/>
      <c r="R68" s="50"/>
    </row>
    <row r="69" spans="1:18" s="51" customFormat="1" ht="9.6" customHeight="1" x14ac:dyDescent="0.2">
      <c r="A69" s="186"/>
      <c r="B69" s="47"/>
      <c r="C69" s="47"/>
      <c r="D69" s="54"/>
      <c r="E69" s="47"/>
      <c r="F69" s="47"/>
      <c r="G69" s="47"/>
      <c r="H69" s="47"/>
      <c r="I69" s="54"/>
      <c r="J69" s="47"/>
      <c r="K69" s="47"/>
      <c r="L69" s="47"/>
      <c r="M69" s="47"/>
      <c r="N69" s="167"/>
      <c r="O69" s="167"/>
      <c r="P69" s="87"/>
      <c r="Q69" s="88"/>
      <c r="R69" s="50"/>
    </row>
    <row r="70" spans="1:18" s="93" customFormat="1" ht="6.75" customHeight="1" x14ac:dyDescent="0.2">
      <c r="A70" s="189"/>
      <c r="B70" s="189"/>
      <c r="C70" s="189"/>
      <c r="D70" s="189"/>
      <c r="E70" s="190"/>
      <c r="F70" s="190"/>
      <c r="G70" s="190"/>
      <c r="H70" s="190"/>
      <c r="I70" s="191"/>
      <c r="J70" s="90"/>
      <c r="K70" s="91"/>
      <c r="L70" s="90"/>
      <c r="M70" s="91"/>
      <c r="N70" s="90"/>
      <c r="O70" s="91"/>
      <c r="P70" s="90"/>
      <c r="Q70" s="91"/>
      <c r="R70" s="92"/>
    </row>
    <row r="71" spans="1:18" s="105" customFormat="1" ht="10.5" customHeight="1" x14ac:dyDescent="0.2">
      <c r="A71" s="94" t="s">
        <v>15</v>
      </c>
      <c r="B71" s="95"/>
      <c r="C71" s="96"/>
      <c r="D71" s="97" t="s">
        <v>16</v>
      </c>
      <c r="E71" s="98" t="s">
        <v>39</v>
      </c>
      <c r="F71" s="97"/>
      <c r="G71" s="192"/>
      <c r="H71" s="193"/>
      <c r="I71" s="97" t="s">
        <v>16</v>
      </c>
      <c r="J71" s="98" t="s">
        <v>40</v>
      </c>
      <c r="K71" s="100"/>
      <c r="L71" s="98" t="s">
        <v>19</v>
      </c>
      <c r="M71" s="101"/>
      <c r="N71" s="102" t="s">
        <v>20</v>
      </c>
      <c r="O71" s="102"/>
      <c r="P71" s="103"/>
      <c r="Q71" s="104"/>
    </row>
    <row r="72" spans="1:18" s="105" customFormat="1" ht="9" customHeight="1" x14ac:dyDescent="0.2">
      <c r="A72" s="106" t="s">
        <v>21</v>
      </c>
      <c r="B72" s="107"/>
      <c r="C72" s="108"/>
      <c r="D72" s="109">
        <v>1</v>
      </c>
      <c r="E72" s="110" t="str">
        <f>IF(D72&gt;$Q$79,,UPPER(VLOOKUP(D72,'[2]Boys Si Main Draw Prep'!$A$7:$R$134,2)))</f>
        <v>KERRY</v>
      </c>
      <c r="F72" s="194"/>
      <c r="G72" s="110"/>
      <c r="H72" s="195"/>
      <c r="I72" s="196" t="s">
        <v>22</v>
      </c>
      <c r="J72" s="107"/>
      <c r="K72" s="114"/>
      <c r="L72" s="107"/>
      <c r="M72" s="115"/>
      <c r="N72" s="116" t="s">
        <v>41</v>
      </c>
      <c r="O72" s="117"/>
      <c r="P72" s="117"/>
      <c r="Q72" s="118"/>
    </row>
    <row r="73" spans="1:18" s="105" customFormat="1" ht="9" customHeight="1" x14ac:dyDescent="0.2">
      <c r="A73" s="106" t="s">
        <v>24</v>
      </c>
      <c r="B73" s="107"/>
      <c r="C73" s="108"/>
      <c r="D73" s="109">
        <v>2</v>
      </c>
      <c r="E73" s="110" t="str">
        <f>IF(D73&gt;$Q$79,,UPPER(VLOOKUP(D73,'[2]Boys Si Main Draw Prep'!$A$7:$R$134,2)))</f>
        <v>SYLVESTER</v>
      </c>
      <c r="F73" s="194"/>
      <c r="G73" s="110"/>
      <c r="H73" s="195"/>
      <c r="I73" s="196" t="s">
        <v>26</v>
      </c>
      <c r="J73" s="107"/>
      <c r="K73" s="114"/>
      <c r="L73" s="107"/>
      <c r="M73" s="115"/>
      <c r="N73" s="197"/>
      <c r="O73" s="120"/>
      <c r="P73" s="119"/>
      <c r="Q73" s="121"/>
    </row>
    <row r="74" spans="1:18" s="105" customFormat="1" ht="9" customHeight="1" x14ac:dyDescent="0.2">
      <c r="A74" s="122" t="s">
        <v>25</v>
      </c>
      <c r="B74" s="119"/>
      <c r="C74" s="123"/>
      <c r="D74" s="109">
        <v>3</v>
      </c>
      <c r="E74" s="110" t="str">
        <f>IF(D74&gt;$Q$79,,UPPER(VLOOKUP(D74,'[2]Boys Si Main Draw Prep'!$A$7:$R$134,2)))</f>
        <v>BYNG</v>
      </c>
      <c r="F74" s="194"/>
      <c r="G74" s="110"/>
      <c r="H74" s="195"/>
      <c r="I74" s="196" t="s">
        <v>29</v>
      </c>
      <c r="J74" s="107"/>
      <c r="K74" s="114"/>
      <c r="L74" s="107"/>
      <c r="M74" s="115"/>
      <c r="N74" s="116" t="s">
        <v>27</v>
      </c>
      <c r="O74" s="117"/>
      <c r="P74" s="117"/>
      <c r="Q74" s="118"/>
    </row>
    <row r="75" spans="1:18" s="105" customFormat="1" ht="9" customHeight="1" x14ac:dyDescent="0.2">
      <c r="A75" s="124"/>
      <c r="B75" s="125"/>
      <c r="C75" s="126"/>
      <c r="D75" s="109">
        <v>4</v>
      </c>
      <c r="E75" s="110" t="str">
        <f>IF(D75&gt;$Q$79,,UPPER(VLOOKUP(D75,'[2]Boys Si Main Draw Prep'!$A$7:$R$134,2)))</f>
        <v>WONG</v>
      </c>
      <c r="F75" s="194"/>
      <c r="G75" s="110"/>
      <c r="H75" s="195"/>
      <c r="I75" s="196" t="s">
        <v>32</v>
      </c>
      <c r="J75" s="107"/>
      <c r="K75" s="114"/>
      <c r="L75" s="107"/>
      <c r="M75" s="115"/>
      <c r="N75" s="107"/>
      <c r="O75" s="114"/>
      <c r="P75" s="107"/>
      <c r="Q75" s="115"/>
    </row>
    <row r="76" spans="1:18" s="105" customFormat="1" ht="9" customHeight="1" x14ac:dyDescent="0.2">
      <c r="A76" s="127" t="s">
        <v>28</v>
      </c>
      <c r="B76" s="128"/>
      <c r="C76" s="129"/>
      <c r="D76" s="109"/>
      <c r="E76" s="110"/>
      <c r="F76" s="194"/>
      <c r="G76" s="110"/>
      <c r="H76" s="195"/>
      <c r="I76" s="196" t="s">
        <v>42</v>
      </c>
      <c r="J76" s="107"/>
      <c r="K76" s="114"/>
      <c r="L76" s="107"/>
      <c r="M76" s="115"/>
      <c r="N76" s="119"/>
      <c r="O76" s="120"/>
      <c r="P76" s="119"/>
      <c r="Q76" s="121"/>
    </row>
    <row r="77" spans="1:18" s="105" customFormat="1" ht="9" customHeight="1" x14ac:dyDescent="0.2">
      <c r="A77" s="106" t="s">
        <v>21</v>
      </c>
      <c r="B77" s="107"/>
      <c r="C77" s="108"/>
      <c r="D77" s="109"/>
      <c r="E77" s="110"/>
      <c r="F77" s="194"/>
      <c r="G77" s="110"/>
      <c r="H77" s="195"/>
      <c r="I77" s="196" t="s">
        <v>43</v>
      </c>
      <c r="J77" s="107"/>
      <c r="K77" s="114"/>
      <c r="L77" s="107"/>
      <c r="M77" s="115"/>
      <c r="N77" s="116" t="s">
        <v>30</v>
      </c>
      <c r="O77" s="117"/>
      <c r="P77" s="117"/>
      <c r="Q77" s="118"/>
    </row>
    <row r="78" spans="1:18" s="105" customFormat="1" ht="9" customHeight="1" x14ac:dyDescent="0.2">
      <c r="A78" s="106" t="s">
        <v>31</v>
      </c>
      <c r="B78" s="107"/>
      <c r="C78" s="130"/>
      <c r="D78" s="109"/>
      <c r="E78" s="110"/>
      <c r="F78" s="194"/>
      <c r="G78" s="110"/>
      <c r="H78" s="195"/>
      <c r="I78" s="196" t="s">
        <v>44</v>
      </c>
      <c r="J78" s="107"/>
      <c r="K78" s="114"/>
      <c r="L78" s="107"/>
      <c r="M78" s="115"/>
      <c r="N78" s="107"/>
      <c r="O78" s="114"/>
      <c r="P78" s="107"/>
      <c r="Q78" s="115"/>
    </row>
    <row r="79" spans="1:18" s="105" customFormat="1" ht="9" customHeight="1" x14ac:dyDescent="0.2">
      <c r="A79" s="122" t="s">
        <v>33</v>
      </c>
      <c r="B79" s="119"/>
      <c r="C79" s="131"/>
      <c r="D79" s="132"/>
      <c r="E79" s="133"/>
      <c r="F79" s="198"/>
      <c r="G79" s="133"/>
      <c r="H79" s="199"/>
      <c r="I79" s="200" t="s">
        <v>45</v>
      </c>
      <c r="J79" s="119"/>
      <c r="K79" s="120"/>
      <c r="L79" s="119"/>
      <c r="M79" s="121"/>
      <c r="N79" s="119" t="str">
        <f>Q4</f>
        <v>Lamech Kevin Clarke</v>
      </c>
      <c r="O79" s="120"/>
      <c r="P79" s="119"/>
      <c r="Q79" s="201">
        <f>MIN(4,'[2]Boys Si Main Draw Prep'!R5)</f>
        <v>4</v>
      </c>
    </row>
  </sheetData>
  <mergeCells count="1">
    <mergeCell ref="E2:L2"/>
  </mergeCells>
  <conditionalFormatting sqref="F67:H67 F51:H51 F53:H53 F39:H39 F41:H41 F43:H43 F45:H45 F47:H47 G23 G25 G27 G29 G31 G33 G35 G37 F49:H49 F69:H69 F55:H55 F57:H57 F59:H59 F61:H61 F63:H63 F65:H65 G7 G9 G11 G13 G15 G17 G19 G21">
    <cfRule type="expression" dxfId="279" priority="14" stopIfTrue="1">
      <formula>AND($D7&lt;9,$C7&gt;0)</formula>
    </cfRule>
  </conditionalFormatting>
  <conditionalFormatting sqref="H40 H60 J50 H24 H48 H32 J58 H68 H36 H56 J66 H64 J10 L46 H28 L14 J18 J26 J34 L30 L62 H44 J42 H52 H8 H16 H20 H12 N22">
    <cfRule type="expression" dxfId="278" priority="11" stopIfTrue="1">
      <formula>AND($N$1="CU",H8="Umpire")</formula>
    </cfRule>
    <cfRule type="expression" dxfId="277" priority="12" stopIfTrue="1">
      <formula>AND($N$1="CU",H8&lt;&gt;"Umpire",I8&lt;&gt;"")</formula>
    </cfRule>
    <cfRule type="expression" dxfId="276" priority="13" stopIfTrue="1">
      <formula>AND($N$1="CU",H8&lt;&gt;"Umpire")</formula>
    </cfRule>
  </conditionalFormatting>
  <conditionalFormatting sqref="D53 D47 D45 D43 D41 D39 D69 D67 D49 D65 D63 D61 D59 D57 D55 D51">
    <cfRule type="expression" dxfId="275" priority="10" stopIfTrue="1">
      <formula>AND($D39&lt;9,$C39&gt;0)</formula>
    </cfRule>
  </conditionalFormatting>
  <conditionalFormatting sqref="E55 E57 E59 E61 E63 E65 E67 E69 E39 E41 E43 E45 E47 E49 E51 E53">
    <cfRule type="cellIs" dxfId="274" priority="8" stopIfTrue="1" operator="equal">
      <formula>"Bye"</formula>
    </cfRule>
    <cfRule type="expression" dxfId="273" priority="9" stopIfTrue="1">
      <formula>AND($D39&lt;9,$C39&gt;0)</formula>
    </cfRule>
  </conditionalFormatting>
  <conditionalFormatting sqref="L10 L18 L26 L34 N30 N62 L58 L66 N14 N46 L42 L50 P22 J8 J12 J16 J20 J24 J28 J32 J36 J56 J60 J64 J68 J40 J44 J48 J52">
    <cfRule type="expression" dxfId="272" priority="6" stopIfTrue="1">
      <formula>I8="as"</formula>
    </cfRule>
    <cfRule type="expression" dxfId="271" priority="7" stopIfTrue="1">
      <formula>I8="bs"</formula>
    </cfRule>
  </conditionalFormatting>
  <conditionalFormatting sqref="B7 B9 B11 B13 B15 B17 B19 B21 B23 B25 B27 B29 B31 B33 B35 B37 B55 B57 B59 B61 B63 B65 B67 B69 B39 B41 B43 B45 B47 B49 B51 B53">
    <cfRule type="cellIs" dxfId="270" priority="4" stopIfTrue="1" operator="equal">
      <formula>"QA"</formula>
    </cfRule>
    <cfRule type="cellIs" dxfId="269" priority="5" stopIfTrue="1" operator="equal">
      <formula>"DA"</formula>
    </cfRule>
  </conditionalFormatting>
  <conditionalFormatting sqref="I8 I12 I16 I20 I24 I28 I32 I36 M30 M14 K10 K34 Q79 K18 K26 O22">
    <cfRule type="expression" dxfId="268" priority="3" stopIfTrue="1">
      <formula>$N$1="CU"</formula>
    </cfRule>
  </conditionalFormatting>
  <conditionalFormatting sqref="E35 E37 E25 E33 E31 E29 E27 E23 E19 E21 E9 E17 E15 E13 E11 E7">
    <cfRule type="cellIs" dxfId="267" priority="2" stopIfTrue="1" operator="equal">
      <formula>"Bye"</formula>
    </cfRule>
  </conditionalFormatting>
  <conditionalFormatting sqref="D9 D7 D11 D13 D15 D17 D19 D21 D23 D25 D27 D29 D31 D33 D35 D37">
    <cfRule type="expression" dxfId="266" priority="1" stopIfTrue="1">
      <formula>$D7&lt;5</formula>
    </cfRule>
  </conditionalFormatting>
  <dataValidations count="1">
    <dataValidation type="list" allowBlank="1" showInputMessage="1" sqref="H40 H56 H44 H36 H52 H60 H48 H24 H68 H28 H64 H32 H20 H8 H12 H16 J66 J58 L30 L62 J34 J26 J18 J10 L14 J50 J42 L46 N22">
      <formula1>$T$7:$T$16</formula1>
    </dataValidation>
  </dataValidations>
  <printOptions horizontalCentered="1"/>
  <pageMargins left="0.35" right="0.35" top="0.39" bottom="0.39" header="0" footer="0"/>
  <pageSetup paperSize="9" scale="90" orientation="landscape"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Button 1">
              <controlPr defaultSize="0" print="0" autoFill="0" autoPict="0" macro="[0]!Jun_Show_CU">
                <anchor moveWithCells="1" sizeWithCells="1">
                  <from>
                    <xdr:col>11</xdr:col>
                    <xdr:colOff>514350</xdr:colOff>
                    <xdr:row>0</xdr:row>
                    <xdr:rowOff>9525</xdr:rowOff>
                  </from>
                  <to>
                    <xdr:col>13</xdr:col>
                    <xdr:colOff>361950</xdr:colOff>
                    <xdr:row>0</xdr:row>
                    <xdr:rowOff>171450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2">
    <tabColor rgb="FF7030A0"/>
    <pageSetUpPr fitToPage="1"/>
  </sheetPr>
  <dimension ref="A1:T79"/>
  <sheetViews>
    <sheetView showGridLines="0" showZeros="0" workbookViewId="0">
      <selection activeCell="Y38" sqref="Y38"/>
    </sheetView>
  </sheetViews>
  <sheetFormatPr defaultRowHeight="12.75" x14ac:dyDescent="0.2"/>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8" customWidth="1"/>
    <col min="10" max="10" width="10.7109375" customWidth="1"/>
    <col min="11" max="11" width="1.7109375" style="138" customWidth="1"/>
    <col min="12" max="12" width="10.7109375" customWidth="1"/>
    <col min="13" max="13" width="1.7109375" style="9" customWidth="1"/>
    <col min="14" max="14" width="10.7109375" customWidth="1"/>
    <col min="15" max="15" width="1.7109375" style="138" customWidth="1"/>
    <col min="16" max="16" width="10.7109375" customWidth="1"/>
    <col min="17" max="17" width="1.7109375" style="9" customWidth="1"/>
    <col min="18" max="18" width="9.140625" hidden="1" customWidth="1"/>
    <col min="19" max="19" width="8.7109375" customWidth="1"/>
    <col min="20" max="20" width="9.140625" hidden="1" customWidth="1"/>
  </cols>
  <sheetData>
    <row r="1" spans="1:20" s="3" customFormat="1" ht="84" customHeight="1" x14ac:dyDescent="0.2">
      <c r="A1" s="1">
        <f>'[2]Week SetUp'!$A$6</f>
        <v>0</v>
      </c>
      <c r="B1" s="1"/>
      <c r="C1" s="139"/>
      <c r="D1" s="139"/>
      <c r="E1" s="139"/>
      <c r="F1" s="139"/>
      <c r="G1" s="139"/>
      <c r="H1" s="139"/>
      <c r="I1" s="140"/>
      <c r="J1" s="141"/>
      <c r="K1" s="141"/>
      <c r="L1" s="142"/>
      <c r="M1" s="140"/>
      <c r="N1" s="140" t="s">
        <v>34</v>
      </c>
      <c r="O1" s="140"/>
      <c r="P1" s="139"/>
      <c r="Q1" s="140"/>
    </row>
    <row r="2" spans="1:20" s="10" customFormat="1" ht="18" x14ac:dyDescent="0.25">
      <c r="A2" s="7"/>
      <c r="B2" s="7"/>
      <c r="C2" s="7"/>
      <c r="D2" s="7"/>
      <c r="E2" s="7"/>
      <c r="F2" s="494" t="s">
        <v>51</v>
      </c>
      <c r="G2" s="494"/>
      <c r="H2" s="494"/>
      <c r="I2" s="494"/>
      <c r="J2" s="494"/>
      <c r="K2" s="494"/>
      <c r="L2" s="494"/>
      <c r="M2" s="494"/>
      <c r="N2" s="494"/>
      <c r="O2" s="143"/>
      <c r="P2" s="144"/>
      <c r="Q2" s="143"/>
    </row>
    <row r="3" spans="1:20" s="17" customFormat="1" ht="11.25" customHeight="1" x14ac:dyDescent="0.2">
      <c r="A3" s="145" t="s">
        <v>1</v>
      </c>
      <c r="B3" s="145"/>
      <c r="C3" s="145"/>
      <c r="D3" s="145"/>
      <c r="E3" s="145"/>
      <c r="F3" s="145"/>
      <c r="G3" s="145"/>
      <c r="H3" s="145"/>
      <c r="I3" s="14"/>
      <c r="J3" s="13"/>
      <c r="K3" s="14"/>
      <c r="L3" s="145"/>
      <c r="M3" s="14"/>
      <c r="N3" s="145"/>
      <c r="O3" s="14"/>
      <c r="P3" s="145"/>
      <c r="Q3" s="146" t="s">
        <v>52</v>
      </c>
    </row>
    <row r="4" spans="1:20" s="29" customFormat="1" ht="11.25" customHeight="1" thickBot="1" x14ac:dyDescent="0.25">
      <c r="A4" s="211" t="str">
        <f>'[2]Week SetUp'!$A$10</f>
        <v>26th - 30th May 2016</v>
      </c>
      <c r="B4" s="211"/>
      <c r="C4" s="211"/>
      <c r="D4" s="212"/>
      <c r="E4" s="212"/>
      <c r="F4" s="20">
        <f>'[2]Week SetUp'!$C$10</f>
        <v>0</v>
      </c>
      <c r="G4" s="149"/>
      <c r="H4" s="20"/>
      <c r="I4" s="25"/>
      <c r="J4" s="24">
        <f>'[2]Week SetUp'!$D$10</f>
        <v>0</v>
      </c>
      <c r="K4" s="25"/>
      <c r="L4" s="150"/>
      <c r="M4" s="25"/>
      <c r="N4" s="212"/>
      <c r="O4" s="213"/>
      <c r="P4" s="212"/>
      <c r="Q4" s="214" t="str">
        <f>'[2]Week SetUp'!$E$10</f>
        <v>Lamech Kevin Clarke</v>
      </c>
    </row>
    <row r="5" spans="1:20" s="17" customFormat="1" ht="12" x14ac:dyDescent="0.2">
      <c r="A5" s="125"/>
      <c r="B5" s="154" t="s">
        <v>3</v>
      </c>
      <c r="C5" s="154" t="s">
        <v>36</v>
      </c>
      <c r="D5" s="154" t="s">
        <v>4</v>
      </c>
      <c r="E5" s="155" t="s">
        <v>5</v>
      </c>
      <c r="F5" s="155" t="s">
        <v>6</v>
      </c>
      <c r="G5" s="155"/>
      <c r="H5" s="155"/>
      <c r="I5" s="155"/>
      <c r="J5" s="154" t="s">
        <v>8</v>
      </c>
      <c r="K5" s="156"/>
      <c r="L5" s="154" t="s">
        <v>50</v>
      </c>
      <c r="M5" s="156"/>
      <c r="N5" s="154" t="s">
        <v>37</v>
      </c>
      <c r="O5" s="156"/>
      <c r="P5" s="154"/>
      <c r="Q5" s="157"/>
    </row>
    <row r="6" spans="1:20" s="17" customFormat="1" ht="3.75" customHeight="1" thickBot="1" x14ac:dyDescent="0.25">
      <c r="A6" s="158"/>
      <c r="B6" s="217"/>
      <c r="C6" s="36"/>
      <c r="D6" s="217"/>
      <c r="E6" s="218"/>
      <c r="F6" s="218"/>
      <c r="G6" s="219"/>
      <c r="H6" s="218"/>
      <c r="I6" s="220"/>
      <c r="J6" s="217"/>
      <c r="K6" s="220"/>
      <c r="L6" s="217"/>
      <c r="M6" s="220"/>
      <c r="N6" s="217"/>
      <c r="O6" s="220"/>
      <c r="P6" s="217"/>
      <c r="Q6" s="163"/>
    </row>
    <row r="7" spans="1:20" s="51" customFormat="1" ht="10.5" customHeight="1" x14ac:dyDescent="0.2">
      <c r="A7" s="164">
        <v>1</v>
      </c>
      <c r="B7" s="42">
        <f>IF($D7="","",VLOOKUP($D7,'[2]Boys 10 Si Con Prep'!$A$7:$P$22,15))</f>
        <v>0</v>
      </c>
      <c r="C7" s="42">
        <f>IF($D7="","",VLOOKUP($D7,'[2]Boys 10 Si Con Prep'!$A$7:$P$22,16))</f>
        <v>0</v>
      </c>
      <c r="D7" s="43">
        <v>1</v>
      </c>
      <c r="E7" s="44" t="str">
        <f>UPPER(IF($D7="","",VLOOKUP($D7,'[2]Boys 10 Si Con Prep'!$A$7:$P$22,2)))</f>
        <v>D'ARCY</v>
      </c>
      <c r="F7" s="44" t="str">
        <f>IF($D7="","",VLOOKUP($D7,'[2]Boys 10 Si Con Prep'!$A$7:$P$22,3))</f>
        <v>DOMINIC</v>
      </c>
      <c r="G7" s="44"/>
      <c r="H7" s="44">
        <f>IF($D7="","",VLOOKUP($D7,'[2]Boys 10 Si Con Prep'!$A$7:$P$22,4))</f>
        <v>0</v>
      </c>
      <c r="I7" s="165"/>
      <c r="J7" s="166"/>
      <c r="K7" s="166"/>
      <c r="L7" s="166"/>
      <c r="M7" s="166"/>
      <c r="N7" s="167"/>
      <c r="O7" s="49"/>
      <c r="P7" s="87"/>
      <c r="Q7" s="88"/>
      <c r="R7" s="50"/>
      <c r="T7" s="52" t="str">
        <f>'[2]SetUp Officials'!P21</f>
        <v>Umpire</v>
      </c>
    </row>
    <row r="8" spans="1:20" s="51" customFormat="1" ht="9.6" customHeight="1" x14ac:dyDescent="0.2">
      <c r="A8" s="168"/>
      <c r="B8" s="54"/>
      <c r="C8" s="54"/>
      <c r="D8" s="54"/>
      <c r="E8" s="166"/>
      <c r="F8" s="166"/>
      <c r="G8" s="169"/>
      <c r="H8" s="62" t="s">
        <v>11</v>
      </c>
      <c r="I8" s="170" t="s">
        <v>12</v>
      </c>
      <c r="J8" s="171" t="str">
        <f>UPPER(IF(OR(I8="a",I8="as"),E7,IF(OR(I8="b",I8="bs"),E9,)))</f>
        <v>D'ARCY</v>
      </c>
      <c r="K8" s="171"/>
      <c r="L8" s="166"/>
      <c r="M8" s="166"/>
      <c r="N8" s="167"/>
      <c r="O8" s="49"/>
      <c r="P8" s="87"/>
      <c r="Q8" s="88"/>
      <c r="R8" s="50"/>
      <c r="T8" s="57" t="str">
        <f>'[2]SetUp Officials'!P22</f>
        <v/>
      </c>
    </row>
    <row r="9" spans="1:20" s="51" customFormat="1" ht="9.6" customHeight="1" x14ac:dyDescent="0.2">
      <c r="A9" s="168">
        <v>2</v>
      </c>
      <c r="B9" s="42">
        <f>IF($D9="","",VLOOKUP($D9,'[2]Boys 10 Si Con Prep'!$A$7:$P$22,15))</f>
        <v>0</v>
      </c>
      <c r="C9" s="42">
        <f>IF($D9="","",VLOOKUP($D9,'[2]Boys 10 Si Con Prep'!$A$7:$P$22,16))</f>
        <v>0</v>
      </c>
      <c r="D9" s="43">
        <v>8</v>
      </c>
      <c r="E9" s="42" t="str">
        <f>UPPER(IF($D9="","",VLOOKUP($D9,'[2]Boys 10 Si Con Prep'!$A$7:$P$22,2)))</f>
        <v>BYE</v>
      </c>
      <c r="F9" s="42">
        <f>IF($D9="","",VLOOKUP($D9,'[2]Boys 10 Si Con Prep'!$A$7:$P$22,3))</f>
        <v>0</v>
      </c>
      <c r="G9" s="42"/>
      <c r="H9" s="42">
        <f>IF($D9="","",VLOOKUP($D9,'[2]Boys 10 Si Con Prep'!$A$7:$P$22,4))</f>
        <v>0</v>
      </c>
      <c r="I9" s="172"/>
      <c r="J9" s="166"/>
      <c r="K9" s="173"/>
      <c r="L9" s="166"/>
      <c r="M9" s="166"/>
      <c r="N9" s="167"/>
      <c r="O9" s="49"/>
      <c r="P9" s="87"/>
      <c r="Q9" s="88"/>
      <c r="R9" s="50"/>
      <c r="T9" s="57" t="str">
        <f>'[2]SetUp Officials'!P23</f>
        <v/>
      </c>
    </row>
    <row r="10" spans="1:20" s="51" customFormat="1" ht="9.6" customHeight="1" x14ac:dyDescent="0.2">
      <c r="A10" s="168"/>
      <c r="B10" s="54"/>
      <c r="C10" s="54"/>
      <c r="D10" s="72"/>
      <c r="E10" s="166"/>
      <c r="F10" s="166"/>
      <c r="G10" s="169"/>
      <c r="H10" s="166"/>
      <c r="I10" s="174"/>
      <c r="J10" s="62" t="s">
        <v>11</v>
      </c>
      <c r="K10" s="63" t="s">
        <v>38</v>
      </c>
      <c r="L10" s="171" t="str">
        <f>UPPER(IF(OR(K10="a",K10="as"),J8,IF(OR(K10="b",K10="bs"),J12,)))</f>
        <v>READY</v>
      </c>
      <c r="M10" s="175"/>
      <c r="N10" s="176"/>
      <c r="O10" s="176"/>
      <c r="P10" s="87"/>
      <c r="Q10" s="88"/>
      <c r="R10" s="50"/>
      <c r="T10" s="57" t="str">
        <f>'[2]SetUp Officials'!P24</f>
        <v/>
      </c>
    </row>
    <row r="11" spans="1:20" s="51" customFormat="1" ht="9.6" customHeight="1" x14ac:dyDescent="0.2">
      <c r="A11" s="168">
        <v>3</v>
      </c>
      <c r="B11" s="42">
        <f>IF($D11="","",VLOOKUP($D11,'[2]Boys 10 Si Con Prep'!$A$7:$P$22,15))</f>
        <v>0</v>
      </c>
      <c r="C11" s="42">
        <f>IF($D11="","",VLOOKUP($D11,'[2]Boys 10 Si Con Prep'!$A$7:$P$22,16))</f>
        <v>0</v>
      </c>
      <c r="D11" s="43">
        <v>6</v>
      </c>
      <c r="E11" s="42" t="str">
        <f>UPPER(IF($D11="","",VLOOKUP($D11,'[2]Boys 10 Si Con Prep'!$A$7:$P$22,2)))</f>
        <v>READY</v>
      </c>
      <c r="F11" s="42" t="str">
        <f>IF($D11="","",VLOOKUP($D11,'[2]Boys 10 Si Con Prep'!$A$7:$P$22,3))</f>
        <v>NICHOLAS</v>
      </c>
      <c r="G11" s="42"/>
      <c r="H11" s="42">
        <f>IF($D11="","",VLOOKUP($D11,'[2]Boys 10 Si Con Prep'!$A$7:$P$22,4))</f>
        <v>0</v>
      </c>
      <c r="I11" s="165"/>
      <c r="J11" s="166"/>
      <c r="K11" s="177"/>
      <c r="L11" s="60">
        <v>62</v>
      </c>
      <c r="M11" s="178"/>
      <c r="N11" s="176"/>
      <c r="O11" s="176"/>
      <c r="P11" s="87"/>
      <c r="Q11" s="88"/>
      <c r="R11" s="50"/>
      <c r="T11" s="57" t="str">
        <f>'[2]SetUp Officials'!P25</f>
        <v/>
      </c>
    </row>
    <row r="12" spans="1:20" s="51" customFormat="1" ht="9.6" customHeight="1" x14ac:dyDescent="0.2">
      <c r="A12" s="168"/>
      <c r="B12" s="54"/>
      <c r="C12" s="54"/>
      <c r="D12" s="72"/>
      <c r="E12" s="166"/>
      <c r="F12" s="166"/>
      <c r="G12" s="169"/>
      <c r="H12" s="62" t="s">
        <v>11</v>
      </c>
      <c r="I12" s="170" t="s">
        <v>12</v>
      </c>
      <c r="J12" s="171" t="str">
        <f>UPPER(IF(OR(I12="a",I12="as"),E11,IF(OR(I12="b",I12="bs"),E13,)))</f>
        <v>READY</v>
      </c>
      <c r="K12" s="179"/>
      <c r="L12" s="166"/>
      <c r="M12" s="178"/>
      <c r="N12" s="176"/>
      <c r="O12" s="176"/>
      <c r="P12" s="87"/>
      <c r="Q12" s="88"/>
      <c r="R12" s="50"/>
      <c r="T12" s="57" t="str">
        <f>'[2]SetUp Officials'!P26</f>
        <v/>
      </c>
    </row>
    <row r="13" spans="1:20" s="51" customFormat="1" ht="9.6" customHeight="1" x14ac:dyDescent="0.2">
      <c r="A13" s="168">
        <v>4</v>
      </c>
      <c r="B13" s="42">
        <f>IF($D13="","",VLOOKUP($D13,'[2]Boys 10 Si Con Prep'!$A$7:$P$22,15))</f>
        <v>0</v>
      </c>
      <c r="C13" s="42">
        <f>IF($D13="","",VLOOKUP($D13,'[2]Boys 10 Si Con Prep'!$A$7:$P$22,16))</f>
        <v>0</v>
      </c>
      <c r="D13" s="43">
        <v>4</v>
      </c>
      <c r="E13" s="42" t="str">
        <f>UPPER(IF($D13="","",VLOOKUP($D13,'[2]Boys 10 Si Con Prep'!$A$7:$P$22,2)))</f>
        <v>RAMSAROOP</v>
      </c>
      <c r="F13" s="42" t="str">
        <f>IF($D13="","",VLOOKUP($D13,'[2]Boys 10 Si Con Prep'!$A$7:$P$22,3))</f>
        <v>TRISTAN</v>
      </c>
      <c r="G13" s="42"/>
      <c r="H13" s="42">
        <f>IF($D13="","",VLOOKUP($D13,'[2]Boys 10 Si Con Prep'!$A$7:$P$22,4))</f>
        <v>0</v>
      </c>
      <c r="I13" s="180"/>
      <c r="J13" s="60">
        <v>61</v>
      </c>
      <c r="K13" s="166"/>
      <c r="L13" s="166"/>
      <c r="M13" s="178"/>
      <c r="N13" s="176"/>
      <c r="O13" s="176"/>
      <c r="P13" s="87"/>
      <c r="Q13" s="88"/>
      <c r="R13" s="50"/>
      <c r="T13" s="57" t="str">
        <f>'[2]SetUp Officials'!P27</f>
        <v/>
      </c>
    </row>
    <row r="14" spans="1:20" s="51" customFormat="1" ht="9.6" customHeight="1" x14ac:dyDescent="0.2">
      <c r="A14" s="168"/>
      <c r="B14" s="54"/>
      <c r="C14" s="54"/>
      <c r="D14" s="72"/>
      <c r="E14" s="166"/>
      <c r="F14" s="166"/>
      <c r="G14" s="169"/>
      <c r="H14" s="181"/>
      <c r="I14" s="174"/>
      <c r="J14" s="166"/>
      <c r="K14" s="166"/>
      <c r="L14" s="62" t="s">
        <v>11</v>
      </c>
      <c r="M14" s="63"/>
      <c r="N14" s="176"/>
      <c r="O14" s="176"/>
      <c r="P14" s="87"/>
      <c r="Q14" s="88"/>
      <c r="R14" s="50"/>
      <c r="T14" s="57" t="str">
        <f>'[2]SetUp Officials'!P28</f>
        <v/>
      </c>
    </row>
    <row r="15" spans="1:20" s="51" customFormat="1" ht="9.6" customHeight="1" x14ac:dyDescent="0.2">
      <c r="A15" s="168">
        <v>5</v>
      </c>
      <c r="B15" s="42">
        <f>IF($D15="","",VLOOKUP($D15,'[2]Boys 10 Si Con Prep'!$A$7:$P$22,15))</f>
        <v>0</v>
      </c>
      <c r="C15" s="42">
        <f>IF($D15="","",VLOOKUP($D15,'[2]Boys 10 Si Con Prep'!$A$7:$P$22,16))</f>
        <v>0</v>
      </c>
      <c r="D15" s="43">
        <v>3</v>
      </c>
      <c r="E15" s="42" t="str">
        <f>UPPER(IF($D15="","",VLOOKUP($D15,'[2]Boys 10 Si Con Prep'!$A$7:$P$22,2)))</f>
        <v>SHARMA</v>
      </c>
      <c r="F15" s="42" t="str">
        <f>IF($D15="","",VLOOKUP($D15,'[2]Boys 10 Si Con Prep'!$A$7:$P$22,3))</f>
        <v>RAJESH</v>
      </c>
      <c r="G15" s="42"/>
      <c r="H15" s="42">
        <f>IF($D15="","",VLOOKUP($D15,'[2]Boys 10 Si Con Prep'!$A$7:$P$22,4))</f>
        <v>0</v>
      </c>
      <c r="I15" s="182"/>
      <c r="J15" s="166"/>
      <c r="K15" s="166"/>
      <c r="L15" s="166"/>
      <c r="M15" s="178"/>
      <c r="N15" s="171" t="s">
        <v>276</v>
      </c>
      <c r="O15" s="175"/>
      <c r="P15" s="87"/>
      <c r="Q15" s="88"/>
      <c r="R15" s="50"/>
      <c r="T15" s="57" t="str">
        <f>'[2]SetUp Officials'!P29</f>
        <v/>
      </c>
    </row>
    <row r="16" spans="1:20" s="51" customFormat="1" ht="9.6" customHeight="1" thickBot="1" x14ac:dyDescent="0.25">
      <c r="A16" s="168"/>
      <c r="B16" s="54"/>
      <c r="C16" s="54"/>
      <c r="D16" s="72"/>
      <c r="E16" s="166"/>
      <c r="F16" s="166"/>
      <c r="G16" s="169"/>
      <c r="H16" s="62" t="s">
        <v>11</v>
      </c>
      <c r="I16" s="170" t="s">
        <v>38</v>
      </c>
      <c r="J16" s="171" t="str">
        <f>UPPER(IF(OR(I16="a",I16="as"),E15,IF(OR(I16="b",I16="bs"),E17,)))</f>
        <v>TRESTRAIL</v>
      </c>
      <c r="K16" s="171"/>
      <c r="L16" s="166"/>
      <c r="M16" s="178"/>
      <c r="N16" s="60">
        <v>63</v>
      </c>
      <c r="O16" s="221"/>
      <c r="P16" s="222"/>
      <c r="Q16" s="88"/>
      <c r="R16" s="50"/>
      <c r="T16" s="74" t="str">
        <f>'[2]SetUp Officials'!P30</f>
        <v>None</v>
      </c>
    </row>
    <row r="17" spans="1:18" s="51" customFormat="1" ht="9.6" customHeight="1" x14ac:dyDescent="0.2">
      <c r="A17" s="168">
        <v>6</v>
      </c>
      <c r="B17" s="42">
        <f>IF($D17="","",VLOOKUP($D17,'[2]Boys 10 Si Con Prep'!$A$7:$P$22,15))</f>
        <v>0</v>
      </c>
      <c r="C17" s="42">
        <f>IF($D17="","",VLOOKUP($D17,'[2]Boys 10 Si Con Prep'!$A$7:$P$22,16))</f>
        <v>0</v>
      </c>
      <c r="D17" s="43">
        <v>5</v>
      </c>
      <c r="E17" s="42" t="str">
        <f>UPPER(IF($D17="","",VLOOKUP($D17,'[2]Boys 10 Si Con Prep'!$A$7:$P$22,2)))</f>
        <v>TRESTRAIL</v>
      </c>
      <c r="F17" s="42" t="str">
        <f>IF($D17="","",VLOOKUP($D17,'[2]Boys 10 Si Con Prep'!$A$7:$P$22,3))</f>
        <v>ETHAN-JUDE</v>
      </c>
      <c r="G17" s="42"/>
      <c r="H17" s="42">
        <f>IF($D17="","",VLOOKUP($D17,'[2]Boys 10 Si Con Prep'!$A$7:$P$22,4))</f>
        <v>0</v>
      </c>
      <c r="I17" s="172"/>
      <c r="J17" s="166" t="s">
        <v>89</v>
      </c>
      <c r="K17" s="173"/>
      <c r="L17" s="166"/>
      <c r="M17" s="178"/>
      <c r="N17" s="176"/>
      <c r="O17" s="221"/>
      <c r="P17" s="222"/>
      <c r="Q17" s="88"/>
      <c r="R17" s="50"/>
    </row>
    <row r="18" spans="1:18" s="51" customFormat="1" ht="9.6" customHeight="1" x14ac:dyDescent="0.2">
      <c r="A18" s="168"/>
      <c r="B18" s="54"/>
      <c r="C18" s="54"/>
      <c r="D18" s="72"/>
      <c r="E18" s="166"/>
      <c r="F18" s="166"/>
      <c r="G18" s="169"/>
      <c r="H18" s="166"/>
      <c r="I18" s="174"/>
      <c r="J18" s="62" t="s">
        <v>11</v>
      </c>
      <c r="K18" s="63" t="s">
        <v>38</v>
      </c>
      <c r="L18" s="171" t="str">
        <f>UPPER(IF(OR(K18="a",K18="as"),J16,IF(OR(K18="b",K18="bs"),J20,)))</f>
        <v>HART</v>
      </c>
      <c r="M18" s="183"/>
      <c r="N18" s="176"/>
      <c r="O18" s="221"/>
      <c r="P18" s="222"/>
      <c r="Q18" s="88"/>
      <c r="R18" s="50"/>
    </row>
    <row r="19" spans="1:18" s="51" customFormat="1" ht="9.6" customHeight="1" x14ac:dyDescent="0.2">
      <c r="A19" s="168">
        <v>7</v>
      </c>
      <c r="B19" s="42">
        <f>IF($D19="","",VLOOKUP($D19,'[2]Boys 10 Si Con Prep'!$A$7:$P$22,15))</f>
        <v>0</v>
      </c>
      <c r="C19" s="42">
        <f>IF($D19="","",VLOOKUP($D19,'[2]Boys 10 Si Con Prep'!$A$7:$P$22,16))</f>
        <v>0</v>
      </c>
      <c r="D19" s="43">
        <v>7</v>
      </c>
      <c r="E19" s="42" t="str">
        <f>UPPER(IF($D19="","",VLOOKUP($D19,'[2]Boys 10 Si Con Prep'!$A$7:$P$22,2)))</f>
        <v>CHUNG</v>
      </c>
      <c r="F19" s="42" t="str">
        <f>IF($D19="","",VLOOKUP($D19,'[2]Boys 10 Si Con Prep'!$A$7:$P$22,3))</f>
        <v>THOMAS</v>
      </c>
      <c r="G19" s="42"/>
      <c r="H19" s="42">
        <f>IF($D19="","",VLOOKUP($D19,'[2]Boys 10 Si Con Prep'!$A$7:$P$22,4))</f>
        <v>0</v>
      </c>
      <c r="I19" s="165"/>
      <c r="J19" s="166"/>
      <c r="K19" s="177"/>
      <c r="L19" s="60">
        <v>64</v>
      </c>
      <c r="M19" s="176"/>
      <c r="N19" s="176"/>
      <c r="O19" s="221"/>
      <c r="P19" s="222"/>
      <c r="Q19" s="88"/>
      <c r="R19" s="50"/>
    </row>
    <row r="20" spans="1:18" s="51" customFormat="1" ht="9.6" customHeight="1" x14ac:dyDescent="0.2">
      <c r="A20" s="168"/>
      <c r="B20" s="54"/>
      <c r="C20" s="54"/>
      <c r="D20" s="54"/>
      <c r="E20" s="166"/>
      <c r="F20" s="166"/>
      <c r="G20" s="169"/>
      <c r="H20" s="62" t="s">
        <v>11</v>
      </c>
      <c r="I20" s="170" t="s">
        <v>38</v>
      </c>
      <c r="J20" s="171" t="str">
        <f>UPPER(IF(OR(I20="a",I20="as"),E19,IF(OR(I20="b",I20="bs"),E21,)))</f>
        <v>HART</v>
      </c>
      <c r="K20" s="179"/>
      <c r="L20" s="166"/>
      <c r="M20" s="176"/>
      <c r="N20" s="176"/>
      <c r="O20" s="221"/>
      <c r="P20" s="222"/>
      <c r="Q20" s="88"/>
      <c r="R20" s="50"/>
    </row>
    <row r="21" spans="1:18" s="51" customFormat="1" ht="9.6" customHeight="1" x14ac:dyDescent="0.2">
      <c r="A21" s="164">
        <v>8</v>
      </c>
      <c r="B21" s="42">
        <f>IF($D21="","",VLOOKUP($D21,'[2]Boys 10 Si Con Prep'!$A$7:$P$22,15))</f>
        <v>0</v>
      </c>
      <c r="C21" s="42">
        <f>IF($D21="","",VLOOKUP($D21,'[2]Boys 10 Si Con Prep'!$A$7:$P$22,16))</f>
        <v>0</v>
      </c>
      <c r="D21" s="43">
        <v>2</v>
      </c>
      <c r="E21" s="44" t="str">
        <f>UPPER(IF($D21="","",VLOOKUP($D21,'[2]Boys 10 Si Con Prep'!$A$7:$P$22,2)))</f>
        <v>HART</v>
      </c>
      <c r="F21" s="44" t="str">
        <f>IF($D21="","",VLOOKUP($D21,'[2]Boys 10 Si Con Prep'!$A$7:$P$22,3))</f>
        <v>TYLER</v>
      </c>
      <c r="G21" s="42"/>
      <c r="H21" s="44">
        <f>IF($D21="","",VLOOKUP($D21,'[2]Boys 10 Si Con Prep'!$A$7:$P$22,4))</f>
        <v>0</v>
      </c>
      <c r="I21" s="180"/>
      <c r="J21" s="60">
        <v>64</v>
      </c>
      <c r="K21" s="166"/>
      <c r="L21" s="166"/>
      <c r="M21" s="176"/>
      <c r="N21" s="176"/>
      <c r="O21" s="221"/>
      <c r="P21" s="222"/>
      <c r="Q21" s="88"/>
      <c r="R21" s="50"/>
    </row>
    <row r="22" spans="1:18" s="51" customFormat="1" ht="9.6" customHeight="1" x14ac:dyDescent="0.2">
      <c r="A22" s="168"/>
      <c r="B22" s="54"/>
      <c r="C22" s="54"/>
      <c r="D22" s="54"/>
      <c r="E22" s="181"/>
      <c r="F22" s="181"/>
      <c r="G22" s="184"/>
      <c r="H22" s="181"/>
      <c r="I22" s="174"/>
      <c r="J22" s="166"/>
      <c r="K22" s="166"/>
      <c r="L22" s="166"/>
      <c r="M22" s="176"/>
      <c r="N22" s="176"/>
      <c r="O22" s="221"/>
      <c r="P22" s="222"/>
      <c r="Q22" s="88"/>
      <c r="R22" s="50"/>
    </row>
    <row r="23" spans="1:18" s="51" customFormat="1" ht="9.6" hidden="1" customHeight="1" x14ac:dyDescent="0.2">
      <c r="A23" s="164">
        <v>9</v>
      </c>
      <c r="B23" s="42" t="str">
        <f>IF($D23="","",VLOOKUP($D23,'[2]Boys 10 Si Con Prep'!$A$7:$P$22,15))</f>
        <v/>
      </c>
      <c r="C23" s="42" t="str">
        <f>IF($D23="","",VLOOKUP($D23,'[2]Boys 10 Si Con Prep'!$A$7:$P$22,16))</f>
        <v/>
      </c>
      <c r="D23" s="43"/>
      <c r="E23" s="44" t="str">
        <f>UPPER(IF($D23="","",VLOOKUP($D23,'[2]Boys 10 Si Con Prep'!$A$7:$P$22,2)))</f>
        <v/>
      </c>
      <c r="F23" s="44" t="str">
        <f>IF($D23="","",VLOOKUP($D23,'[2]Boys 10 Si Con Prep'!$A$7:$P$22,3))</f>
        <v/>
      </c>
      <c r="G23" s="44"/>
      <c r="H23" s="44" t="str">
        <f>IF($D23="","",VLOOKUP($D23,'[2]Boys 10 Si Con Prep'!$A$7:$P$22,4))</f>
        <v/>
      </c>
      <c r="I23" s="165"/>
      <c r="J23" s="166"/>
      <c r="K23" s="166"/>
      <c r="L23" s="166"/>
      <c r="M23" s="176"/>
      <c r="N23" s="62" t="s">
        <v>11</v>
      </c>
      <c r="O23" s="63"/>
      <c r="P23" s="171" t="str">
        <f>UPPER(IF(OR(O23="a",O23="as"),N15,IF(OR(O23="b",O23="bs"),N31,)))</f>
        <v/>
      </c>
      <c r="Q23" s="175"/>
      <c r="R23" s="50"/>
    </row>
    <row r="24" spans="1:18" s="51" customFormat="1" ht="9.6" hidden="1" customHeight="1" x14ac:dyDescent="0.2">
      <c r="A24" s="168"/>
      <c r="B24" s="54"/>
      <c r="C24" s="54"/>
      <c r="D24" s="54"/>
      <c r="E24" s="166"/>
      <c r="F24" s="166"/>
      <c r="G24" s="169"/>
      <c r="H24" s="62" t="s">
        <v>11</v>
      </c>
      <c r="I24" s="170"/>
      <c r="J24" s="171" t="str">
        <f>UPPER(IF(OR(I24="a",I24="as"),E23,IF(OR(I24="b",I24="bs"),E25,)))</f>
        <v/>
      </c>
      <c r="K24" s="171"/>
      <c r="L24" s="166"/>
      <c r="M24" s="176"/>
      <c r="N24" s="166"/>
      <c r="O24" s="178"/>
      <c r="P24" s="166"/>
      <c r="Q24" s="176"/>
      <c r="R24" s="50"/>
    </row>
    <row r="25" spans="1:18" s="51" customFormat="1" ht="9.6" hidden="1" customHeight="1" x14ac:dyDescent="0.2">
      <c r="A25" s="168">
        <v>10</v>
      </c>
      <c r="B25" s="42" t="str">
        <f>IF($D25="","",VLOOKUP($D25,'[2]Boys 10 Si Con Prep'!$A$7:$P$22,15))</f>
        <v/>
      </c>
      <c r="C25" s="42" t="str">
        <f>IF($D25="","",VLOOKUP($D25,'[2]Boys 10 Si Con Prep'!$A$7:$P$22,16))</f>
        <v/>
      </c>
      <c r="D25" s="43"/>
      <c r="E25" s="42" t="str">
        <f>UPPER(IF($D25="","",VLOOKUP($D25,'[2]Boys 10 Si Con Prep'!$A$7:$P$22,2)))</f>
        <v/>
      </c>
      <c r="F25" s="42" t="str">
        <f>IF($D25="","",VLOOKUP($D25,'[2]Boys 10 Si Con Prep'!$A$7:$P$22,3))</f>
        <v/>
      </c>
      <c r="G25" s="42"/>
      <c r="H25" s="42" t="str">
        <f>IF($D25="","",VLOOKUP($D25,'[2]Boys 10 Si Con Prep'!$A$7:$P$22,4))</f>
        <v/>
      </c>
      <c r="I25" s="172"/>
      <c r="J25" s="166"/>
      <c r="K25" s="173"/>
      <c r="L25" s="166"/>
      <c r="M25" s="176"/>
      <c r="N25" s="176"/>
      <c r="O25" s="178"/>
      <c r="P25" s="87"/>
      <c r="Q25" s="88"/>
      <c r="R25" s="50"/>
    </row>
    <row r="26" spans="1:18" s="51" customFormat="1" ht="9.6" hidden="1" customHeight="1" x14ac:dyDescent="0.2">
      <c r="A26" s="168"/>
      <c r="B26" s="54"/>
      <c r="C26" s="54"/>
      <c r="D26" s="72"/>
      <c r="E26" s="166"/>
      <c r="F26" s="166"/>
      <c r="G26" s="169"/>
      <c r="H26" s="166"/>
      <c r="I26" s="174"/>
      <c r="J26" s="62" t="s">
        <v>11</v>
      </c>
      <c r="K26" s="63"/>
      <c r="L26" s="171" t="str">
        <f>UPPER(IF(OR(K26="a",K26="as"),J24,IF(OR(K26="b",K26="bs"),J28,)))</f>
        <v/>
      </c>
      <c r="M26" s="175"/>
      <c r="N26" s="176"/>
      <c r="O26" s="178"/>
      <c r="P26" s="87"/>
      <c r="Q26" s="88"/>
      <c r="R26" s="50"/>
    </row>
    <row r="27" spans="1:18" s="51" customFormat="1" ht="9.6" hidden="1" customHeight="1" x14ac:dyDescent="0.2">
      <c r="A27" s="168">
        <v>11</v>
      </c>
      <c r="B27" s="42" t="str">
        <f>IF($D27="","",VLOOKUP($D27,'[2]Boys 10 Si Con Prep'!$A$7:$P$22,15))</f>
        <v/>
      </c>
      <c r="C27" s="42" t="str">
        <f>IF($D27="","",VLOOKUP($D27,'[2]Boys 10 Si Con Prep'!$A$7:$P$22,16))</f>
        <v/>
      </c>
      <c r="D27" s="43"/>
      <c r="E27" s="42" t="str">
        <f>UPPER(IF($D27="","",VLOOKUP($D27,'[2]Boys 10 Si Con Prep'!$A$7:$P$22,2)))</f>
        <v/>
      </c>
      <c r="F27" s="42" t="str">
        <f>IF($D27="","",VLOOKUP($D27,'[2]Boys 10 Si Con Prep'!$A$7:$P$22,3))</f>
        <v/>
      </c>
      <c r="G27" s="42"/>
      <c r="H27" s="42" t="str">
        <f>IF($D27="","",VLOOKUP($D27,'[2]Boys 10 Si Con Prep'!$A$7:$P$22,4))</f>
        <v/>
      </c>
      <c r="I27" s="165"/>
      <c r="J27" s="166"/>
      <c r="K27" s="177"/>
      <c r="L27" s="166"/>
      <c r="M27" s="178"/>
      <c r="N27" s="176"/>
      <c r="O27" s="178"/>
      <c r="P27" s="87"/>
      <c r="Q27" s="88"/>
      <c r="R27" s="50"/>
    </row>
    <row r="28" spans="1:18" s="51" customFormat="1" ht="9.6" hidden="1" customHeight="1" x14ac:dyDescent="0.2">
      <c r="A28" s="164"/>
      <c r="B28" s="54"/>
      <c r="C28" s="54"/>
      <c r="D28" s="72"/>
      <c r="E28" s="166"/>
      <c r="F28" s="166"/>
      <c r="G28" s="169"/>
      <c r="H28" s="62" t="s">
        <v>11</v>
      </c>
      <c r="I28" s="170"/>
      <c r="J28" s="171" t="str">
        <f>UPPER(IF(OR(I28="a",I28="as"),E27,IF(OR(I28="b",I28="bs"),E29,)))</f>
        <v/>
      </c>
      <c r="K28" s="179"/>
      <c r="L28" s="166"/>
      <c r="M28" s="178"/>
      <c r="N28" s="176"/>
      <c r="O28" s="178"/>
      <c r="P28" s="87"/>
      <c r="Q28" s="88"/>
      <c r="R28" s="50"/>
    </row>
    <row r="29" spans="1:18" s="51" customFormat="1" ht="9.6" hidden="1" customHeight="1" x14ac:dyDescent="0.2">
      <c r="A29" s="168">
        <v>12</v>
      </c>
      <c r="B29" s="42" t="str">
        <f>IF($D29="","",VLOOKUP($D29,'[2]Boys 10 Si Con Prep'!$A$7:$P$22,15))</f>
        <v/>
      </c>
      <c r="C29" s="42" t="str">
        <f>IF($D29="","",VLOOKUP($D29,'[2]Boys 10 Si Con Prep'!$A$7:$P$22,16))</f>
        <v/>
      </c>
      <c r="D29" s="43"/>
      <c r="E29" s="42" t="str">
        <f>UPPER(IF($D29="","",VLOOKUP($D29,'[2]Boys 10 Si Con Prep'!$A$7:$P$22,2)))</f>
        <v/>
      </c>
      <c r="F29" s="42" t="str">
        <f>IF($D29="","",VLOOKUP($D29,'[2]Boys 10 Si Con Prep'!$A$7:$P$22,3))</f>
        <v/>
      </c>
      <c r="G29" s="42"/>
      <c r="H29" s="42" t="str">
        <f>IF($D29="","",VLOOKUP($D29,'[2]Boys 10 Si Con Prep'!$A$7:$P$22,4))</f>
        <v/>
      </c>
      <c r="I29" s="180"/>
      <c r="J29" s="166"/>
      <c r="K29" s="166"/>
      <c r="L29" s="166"/>
      <c r="M29" s="178"/>
      <c r="N29" s="176"/>
      <c r="O29" s="178"/>
      <c r="P29" s="87"/>
      <c r="Q29" s="88"/>
      <c r="R29" s="50"/>
    </row>
    <row r="30" spans="1:18" s="51" customFormat="1" ht="9.6" hidden="1" customHeight="1" x14ac:dyDescent="0.2">
      <c r="A30" s="168"/>
      <c r="B30" s="54"/>
      <c r="C30" s="54"/>
      <c r="D30" s="72"/>
      <c r="E30" s="166"/>
      <c r="F30" s="166"/>
      <c r="G30" s="169"/>
      <c r="H30" s="181"/>
      <c r="I30" s="174"/>
      <c r="J30" s="166"/>
      <c r="K30" s="166"/>
      <c r="L30" s="62" t="s">
        <v>11</v>
      </c>
      <c r="M30" s="63"/>
      <c r="N30" s="176"/>
      <c r="O30" s="178"/>
      <c r="P30" s="87"/>
      <c r="Q30" s="88"/>
      <c r="R30" s="50"/>
    </row>
    <row r="31" spans="1:18" s="51" customFormat="1" ht="9.6" hidden="1" customHeight="1" x14ac:dyDescent="0.2">
      <c r="A31" s="168">
        <v>13</v>
      </c>
      <c r="B31" s="42" t="str">
        <f>IF($D31="","",VLOOKUP($D31,'[2]Boys 10 Si Con Prep'!$A$7:$P$22,15))</f>
        <v/>
      </c>
      <c r="C31" s="42" t="str">
        <f>IF($D31="","",VLOOKUP($D31,'[2]Boys 10 Si Con Prep'!$A$7:$P$22,16))</f>
        <v/>
      </c>
      <c r="D31" s="43"/>
      <c r="E31" s="42" t="str">
        <f>UPPER(IF($D31="","",VLOOKUP($D31,'[2]Boys 10 Si Con Prep'!$A$7:$P$22,2)))</f>
        <v/>
      </c>
      <c r="F31" s="42" t="str">
        <f>IF($D31="","",VLOOKUP($D31,'[2]Boys 10 Si Con Prep'!$A$7:$P$22,3))</f>
        <v/>
      </c>
      <c r="G31" s="42"/>
      <c r="H31" s="42" t="str">
        <f>IF($D31="","",VLOOKUP($D31,'[2]Boys 10 Si Con Prep'!$A$7:$P$22,4))</f>
        <v/>
      </c>
      <c r="I31" s="182"/>
      <c r="J31" s="166"/>
      <c r="K31" s="166"/>
      <c r="L31" s="166"/>
      <c r="M31" s="178"/>
      <c r="N31" s="171" t="str">
        <f>UPPER(IF(OR(M31="a",M31="as"),L27,IF(OR(M31="b",M31="bs"),L35,)))</f>
        <v/>
      </c>
      <c r="O31" s="183"/>
      <c r="P31" s="87"/>
      <c r="Q31" s="88"/>
      <c r="R31" s="50"/>
    </row>
    <row r="32" spans="1:18" s="51" customFormat="1" ht="9.6" hidden="1" customHeight="1" x14ac:dyDescent="0.2">
      <c r="A32" s="168"/>
      <c r="B32" s="54"/>
      <c r="C32" s="54"/>
      <c r="D32" s="72"/>
      <c r="E32" s="166"/>
      <c r="F32" s="166"/>
      <c r="G32" s="169"/>
      <c r="H32" s="62" t="s">
        <v>11</v>
      </c>
      <c r="I32" s="170"/>
      <c r="J32" s="171" t="str">
        <f>UPPER(IF(OR(I32="a",I32="as"),E31,IF(OR(I32="b",I32="bs"),E33,)))</f>
        <v/>
      </c>
      <c r="K32" s="171"/>
      <c r="L32" s="166"/>
      <c r="M32" s="178"/>
      <c r="N32" s="166"/>
      <c r="O32" s="176"/>
      <c r="P32" s="87"/>
      <c r="Q32" s="88"/>
      <c r="R32" s="50"/>
    </row>
    <row r="33" spans="1:18" s="51" customFormat="1" ht="9.6" hidden="1" customHeight="1" x14ac:dyDescent="0.2">
      <c r="A33" s="168">
        <v>14</v>
      </c>
      <c r="B33" s="42" t="str">
        <f>IF($D33="","",VLOOKUP($D33,'[2]Boys 10 Si Con Prep'!$A$7:$P$22,15))</f>
        <v/>
      </c>
      <c r="C33" s="42" t="str">
        <f>IF($D33="","",VLOOKUP($D33,'[2]Boys 10 Si Con Prep'!$A$7:$P$22,16))</f>
        <v/>
      </c>
      <c r="D33" s="43"/>
      <c r="E33" s="42" t="str">
        <f>UPPER(IF($D33="","",VLOOKUP($D33,'[2]Boys 10 Si Con Prep'!$A$7:$P$22,2)))</f>
        <v/>
      </c>
      <c r="F33" s="42" t="str">
        <f>IF($D33="","",VLOOKUP($D33,'[2]Boys 10 Si Con Prep'!$A$7:$P$22,3))</f>
        <v/>
      </c>
      <c r="G33" s="42"/>
      <c r="H33" s="42" t="str">
        <f>IF($D33="","",VLOOKUP($D33,'[2]Boys 10 Si Con Prep'!$A$7:$P$22,4))</f>
        <v/>
      </c>
      <c r="I33" s="172"/>
      <c r="J33" s="166"/>
      <c r="K33" s="173"/>
      <c r="L33" s="166"/>
      <c r="M33" s="178"/>
      <c r="N33" s="176"/>
      <c r="O33" s="176"/>
      <c r="P33" s="87"/>
      <c r="Q33" s="88"/>
      <c r="R33" s="50"/>
    </row>
    <row r="34" spans="1:18" s="51" customFormat="1" ht="9.6" hidden="1" customHeight="1" x14ac:dyDescent="0.2">
      <c r="A34" s="168"/>
      <c r="B34" s="54"/>
      <c r="C34" s="54"/>
      <c r="D34" s="72"/>
      <c r="E34" s="166"/>
      <c r="F34" s="166"/>
      <c r="G34" s="169"/>
      <c r="H34" s="166"/>
      <c r="I34" s="174"/>
      <c r="J34" s="62" t="s">
        <v>11</v>
      </c>
      <c r="K34" s="63"/>
      <c r="L34" s="171" t="str">
        <f>UPPER(IF(OR(K34="a",K34="as"),J32,IF(OR(K34="b",K34="bs"),J36,)))</f>
        <v/>
      </c>
      <c r="M34" s="183"/>
      <c r="N34" s="176"/>
      <c r="O34" s="176"/>
      <c r="P34" s="87"/>
      <c r="Q34" s="88"/>
      <c r="R34" s="50"/>
    </row>
    <row r="35" spans="1:18" s="51" customFormat="1" ht="9.6" hidden="1" customHeight="1" x14ac:dyDescent="0.2">
      <c r="A35" s="168">
        <v>15</v>
      </c>
      <c r="B35" s="42" t="str">
        <f>IF($D35="","",VLOOKUP($D35,'[2]Boys 10 Si Con Prep'!$A$7:$P$22,15))</f>
        <v/>
      </c>
      <c r="C35" s="42" t="str">
        <f>IF($D35="","",VLOOKUP($D35,'[2]Boys 10 Si Con Prep'!$A$7:$P$22,16))</f>
        <v/>
      </c>
      <c r="D35" s="43"/>
      <c r="E35" s="42" t="str">
        <f>UPPER(IF($D35="","",VLOOKUP($D35,'[2]Boys 10 Si Con Prep'!$A$7:$P$22,2)))</f>
        <v/>
      </c>
      <c r="F35" s="42" t="str">
        <f>IF($D35="","",VLOOKUP($D35,'[2]Boys 10 Si Con Prep'!$A$7:$P$22,3))</f>
        <v/>
      </c>
      <c r="G35" s="42"/>
      <c r="H35" s="42" t="str">
        <f>IF($D35="","",VLOOKUP($D35,'[2]Boys 10 Si Con Prep'!$A$7:$P$22,4))</f>
        <v/>
      </c>
      <c r="I35" s="165"/>
      <c r="J35" s="166"/>
      <c r="K35" s="177"/>
      <c r="L35" s="166"/>
      <c r="M35" s="176"/>
      <c r="N35" s="176"/>
      <c r="O35" s="176"/>
      <c r="P35" s="87"/>
      <c r="Q35" s="88"/>
      <c r="R35" s="50"/>
    </row>
    <row r="36" spans="1:18" s="51" customFormat="1" ht="9.6" hidden="1" customHeight="1" x14ac:dyDescent="0.2">
      <c r="A36" s="168"/>
      <c r="B36" s="54"/>
      <c r="C36" s="54"/>
      <c r="D36" s="54"/>
      <c r="E36" s="166"/>
      <c r="F36" s="166"/>
      <c r="G36" s="169"/>
      <c r="H36" s="62" t="s">
        <v>11</v>
      </c>
      <c r="I36" s="170"/>
      <c r="J36" s="171" t="str">
        <f>UPPER(IF(OR(I36="a",I36="as"),E35,IF(OR(I36="b",I36="bs"),E37,)))</f>
        <v/>
      </c>
      <c r="K36" s="179"/>
      <c r="L36" s="166"/>
      <c r="M36" s="176"/>
      <c r="N36" s="176"/>
      <c r="O36" s="176"/>
      <c r="P36" s="87"/>
      <c r="Q36" s="88"/>
      <c r="R36" s="50"/>
    </row>
    <row r="37" spans="1:18" s="51" customFormat="1" ht="9.6" hidden="1" customHeight="1" x14ac:dyDescent="0.2">
      <c r="A37" s="164">
        <v>16</v>
      </c>
      <c r="B37" s="42" t="str">
        <f>IF($D37="","",VLOOKUP($D37,'[2]Boys 10 Si Con Prep'!$A$7:$P$22,15))</f>
        <v/>
      </c>
      <c r="C37" s="42" t="str">
        <f>IF($D37="","",VLOOKUP($D37,'[2]Boys 10 Si Con Prep'!$A$7:$P$22,16))</f>
        <v/>
      </c>
      <c r="D37" s="43"/>
      <c r="E37" s="44" t="str">
        <f>UPPER(IF($D37="","",VLOOKUP($D37,'[2]Boys 10 Si Con Prep'!$A$7:$P$22,2)))</f>
        <v/>
      </c>
      <c r="F37" s="44" t="str">
        <f>IF($D37="","",VLOOKUP($D37,'[2]Boys 10 Si Con Prep'!$A$7:$P$22,3))</f>
        <v/>
      </c>
      <c r="G37" s="42"/>
      <c r="H37" s="44" t="str">
        <f>IF($D37="","",VLOOKUP($D37,'[2]Boys 10 Si Con Prep'!$A$7:$P$22,4))</f>
        <v/>
      </c>
      <c r="I37" s="180"/>
      <c r="J37" s="166"/>
      <c r="K37" s="166"/>
      <c r="L37" s="166"/>
      <c r="M37" s="176"/>
      <c r="N37" s="176"/>
      <c r="O37" s="176"/>
      <c r="P37" s="87"/>
      <c r="Q37" s="88"/>
      <c r="R37" s="50"/>
    </row>
    <row r="38" spans="1:18" s="51" customFormat="1" ht="9.6" customHeight="1" x14ac:dyDescent="0.2">
      <c r="A38" s="185"/>
      <c r="B38" s="54"/>
      <c r="C38" s="54"/>
      <c r="D38" s="54"/>
      <c r="E38" s="181"/>
      <c r="F38" s="181"/>
      <c r="G38" s="184"/>
      <c r="H38" s="166"/>
      <c r="I38" s="174"/>
      <c r="J38" s="166"/>
      <c r="K38" s="166"/>
      <c r="L38" s="166"/>
      <c r="M38" s="176"/>
      <c r="N38" s="176"/>
      <c r="O38" s="176"/>
      <c r="P38" s="87"/>
      <c r="Q38" s="88"/>
      <c r="R38" s="50"/>
    </row>
    <row r="39" spans="1:18" s="51" customFormat="1" ht="9.6" customHeight="1" x14ac:dyDescent="0.2">
      <c r="A39" s="186"/>
      <c r="B39" s="47"/>
      <c r="C39" s="47"/>
      <c r="D39" s="54"/>
      <c r="E39" s="47"/>
      <c r="F39" s="47"/>
      <c r="G39" s="47"/>
      <c r="H39" s="47"/>
      <c r="I39" s="54"/>
      <c r="J39" s="47"/>
      <c r="K39" s="47"/>
      <c r="L39" s="47"/>
      <c r="M39" s="84"/>
      <c r="N39" s="84"/>
      <c r="O39" s="84"/>
      <c r="P39" s="87"/>
      <c r="Q39" s="88"/>
      <c r="R39" s="50"/>
    </row>
    <row r="40" spans="1:18" s="51" customFormat="1" ht="9.6" customHeight="1" x14ac:dyDescent="0.2">
      <c r="A40" s="185"/>
      <c r="B40" s="54"/>
      <c r="C40" s="54"/>
      <c r="D40" s="54"/>
      <c r="E40" s="47"/>
      <c r="F40" s="47"/>
      <c r="H40" s="187"/>
      <c r="I40" s="54"/>
      <c r="J40" s="47"/>
      <c r="K40" s="47"/>
      <c r="L40" s="47"/>
      <c r="M40" s="84"/>
      <c r="N40" s="84"/>
      <c r="O40" s="84"/>
      <c r="P40" s="87"/>
      <c r="Q40" s="88"/>
      <c r="R40" s="50"/>
    </row>
    <row r="41" spans="1:18" s="51" customFormat="1" ht="9.6" hidden="1" customHeight="1" x14ac:dyDescent="0.2">
      <c r="A41" s="185"/>
      <c r="B41" s="47"/>
      <c r="C41" s="47"/>
      <c r="D41" s="54"/>
      <c r="E41" s="47"/>
      <c r="F41" s="47"/>
      <c r="G41" s="47"/>
      <c r="H41" s="47"/>
      <c r="I41" s="54"/>
      <c r="J41" s="47"/>
      <c r="K41" s="69"/>
      <c r="L41" s="47"/>
      <c r="M41" s="84"/>
      <c r="N41" s="84"/>
      <c r="O41" s="84"/>
      <c r="P41" s="87"/>
      <c r="Q41" s="88"/>
      <c r="R41" s="50"/>
    </row>
    <row r="42" spans="1:18" s="51" customFormat="1" ht="9.6" hidden="1" customHeight="1" x14ac:dyDescent="0.2">
      <c r="A42" s="185"/>
      <c r="B42" s="54"/>
      <c r="C42" s="54"/>
      <c r="D42" s="54"/>
      <c r="E42" s="47"/>
      <c r="F42" s="47"/>
      <c r="H42" s="47"/>
      <c r="I42" s="54"/>
      <c r="J42" s="187"/>
      <c r="K42" s="54"/>
      <c r="L42" s="47"/>
      <c r="M42" s="84"/>
      <c r="N42" s="84"/>
      <c r="O42" s="84"/>
      <c r="P42" s="87"/>
      <c r="Q42" s="88"/>
      <c r="R42" s="50"/>
    </row>
    <row r="43" spans="1:18" s="51" customFormat="1" ht="9.6" hidden="1" customHeight="1" x14ac:dyDescent="0.2">
      <c r="A43" s="185"/>
      <c r="B43" s="47"/>
      <c r="C43" s="47"/>
      <c r="D43" s="54"/>
      <c r="E43" s="47"/>
      <c r="F43" s="47"/>
      <c r="G43" s="47"/>
      <c r="H43" s="47"/>
      <c r="I43" s="54"/>
      <c r="J43" s="47"/>
      <c r="K43" s="47"/>
      <c r="L43" s="47"/>
      <c r="M43" s="84"/>
      <c r="N43" s="84"/>
      <c r="O43" s="84"/>
      <c r="P43" s="87"/>
      <c r="Q43" s="88"/>
      <c r="R43" s="188"/>
    </row>
    <row r="44" spans="1:18" s="51" customFormat="1" ht="9.6" hidden="1" customHeight="1" x14ac:dyDescent="0.2">
      <c r="A44" s="185"/>
      <c r="B44" s="54"/>
      <c r="C44" s="54"/>
      <c r="D44" s="54"/>
      <c r="E44" s="47"/>
      <c r="F44" s="47"/>
      <c r="H44" s="187"/>
      <c r="I44" s="54"/>
      <c r="J44" s="47"/>
      <c r="K44" s="47"/>
      <c r="L44" s="47"/>
      <c r="M44" s="84"/>
      <c r="N44" s="84"/>
      <c r="O44" s="84"/>
      <c r="P44" s="87"/>
      <c r="Q44" s="88"/>
      <c r="R44" s="50"/>
    </row>
    <row r="45" spans="1:18" s="51" customFormat="1" ht="9.6" hidden="1" customHeight="1" x14ac:dyDescent="0.2">
      <c r="A45" s="185"/>
      <c r="B45" s="47"/>
      <c r="C45" s="47"/>
      <c r="D45" s="54"/>
      <c r="E45" s="47"/>
      <c r="F45" s="47"/>
      <c r="G45" s="47"/>
      <c r="H45" s="47"/>
      <c r="I45" s="54"/>
      <c r="J45" s="47"/>
      <c r="K45" s="47"/>
      <c r="L45" s="47"/>
      <c r="M45" s="84"/>
      <c r="N45" s="84"/>
      <c r="O45" s="84"/>
      <c r="P45" s="87"/>
      <c r="Q45" s="88"/>
      <c r="R45" s="50"/>
    </row>
    <row r="46" spans="1:18" s="51" customFormat="1" ht="9.6" hidden="1" customHeight="1" x14ac:dyDescent="0.2">
      <c r="A46" s="185"/>
      <c r="B46" s="54"/>
      <c r="C46" s="54"/>
      <c r="D46" s="54"/>
      <c r="E46" s="47"/>
      <c r="F46" s="47"/>
      <c r="H46" s="47"/>
      <c r="I46" s="54"/>
      <c r="J46" s="47"/>
      <c r="K46" s="47"/>
      <c r="L46" s="187"/>
      <c r="M46" s="54"/>
      <c r="N46" s="47"/>
      <c r="O46" s="84"/>
      <c r="P46" s="87"/>
      <c r="Q46" s="88"/>
      <c r="R46" s="50"/>
    </row>
    <row r="47" spans="1:18" s="51" customFormat="1" ht="9.6" hidden="1" customHeight="1" x14ac:dyDescent="0.2">
      <c r="A47" s="185"/>
      <c r="B47" s="47"/>
      <c r="C47" s="47"/>
      <c r="D47" s="54"/>
      <c r="E47" s="47"/>
      <c r="F47" s="47"/>
      <c r="G47" s="47"/>
      <c r="H47" s="47"/>
      <c r="I47" s="54"/>
      <c r="J47" s="47"/>
      <c r="K47" s="47"/>
      <c r="L47" s="47"/>
      <c r="M47" s="84"/>
      <c r="N47" s="47"/>
      <c r="O47" s="84"/>
      <c r="P47" s="87"/>
      <c r="Q47" s="88"/>
      <c r="R47" s="50"/>
    </row>
    <row r="48" spans="1:18" s="51" customFormat="1" ht="9.6" hidden="1" customHeight="1" x14ac:dyDescent="0.2">
      <c r="A48" s="185"/>
      <c r="B48" s="54"/>
      <c r="C48" s="54"/>
      <c r="D48" s="54"/>
      <c r="E48" s="47"/>
      <c r="F48" s="47"/>
      <c r="H48" s="187"/>
      <c r="I48" s="54"/>
      <c r="J48" s="47"/>
      <c r="K48" s="47"/>
      <c r="L48" s="47"/>
      <c r="M48" s="84"/>
      <c r="N48" s="84"/>
      <c r="O48" s="84"/>
      <c r="P48" s="87"/>
      <c r="Q48" s="88"/>
      <c r="R48" s="50"/>
    </row>
    <row r="49" spans="1:18" s="51" customFormat="1" ht="9.6" hidden="1" customHeight="1" x14ac:dyDescent="0.2">
      <c r="A49" s="185"/>
      <c r="B49" s="47"/>
      <c r="C49" s="47"/>
      <c r="D49" s="54"/>
      <c r="E49" s="47"/>
      <c r="F49" s="47"/>
      <c r="G49" s="47"/>
      <c r="H49" s="47"/>
      <c r="I49" s="54"/>
      <c r="J49" s="47"/>
      <c r="K49" s="69"/>
      <c r="L49" s="47"/>
      <c r="M49" s="84"/>
      <c r="N49" s="84"/>
      <c r="O49" s="84"/>
      <c r="P49" s="87"/>
      <c r="Q49" s="88"/>
      <c r="R49" s="50"/>
    </row>
    <row r="50" spans="1:18" s="51" customFormat="1" ht="9.6" hidden="1" customHeight="1" x14ac:dyDescent="0.2">
      <c r="A50" s="185"/>
      <c r="B50" s="54"/>
      <c r="C50" s="54"/>
      <c r="D50" s="54"/>
      <c r="E50" s="47"/>
      <c r="F50" s="47"/>
      <c r="H50" s="47"/>
      <c r="I50" s="54"/>
      <c r="J50" s="187"/>
      <c r="K50" s="54"/>
      <c r="L50" s="47"/>
      <c r="M50" s="84"/>
      <c r="N50" s="84"/>
      <c r="O50" s="84"/>
      <c r="P50" s="87"/>
      <c r="Q50" s="88"/>
      <c r="R50" s="50"/>
    </row>
    <row r="51" spans="1:18" s="51" customFormat="1" ht="9.6" hidden="1" customHeight="1" x14ac:dyDescent="0.2">
      <c r="A51" s="185"/>
      <c r="B51" s="47"/>
      <c r="C51" s="47"/>
      <c r="D51" s="54"/>
      <c r="E51" s="47"/>
      <c r="F51" s="47"/>
      <c r="G51" s="47"/>
      <c r="H51" s="47"/>
      <c r="I51" s="54"/>
      <c r="J51" s="47"/>
      <c r="K51" s="47"/>
      <c r="L51" s="47"/>
      <c r="M51" s="84"/>
      <c r="N51" s="84"/>
      <c r="O51" s="84"/>
      <c r="P51" s="87"/>
      <c r="Q51" s="88"/>
      <c r="R51" s="50"/>
    </row>
    <row r="52" spans="1:18" s="51" customFormat="1" ht="9.6" hidden="1" customHeight="1" x14ac:dyDescent="0.2">
      <c r="A52" s="185"/>
      <c r="B52" s="54"/>
      <c r="C52" s="54"/>
      <c r="D52" s="54"/>
      <c r="E52" s="47"/>
      <c r="F52" s="47"/>
      <c r="H52" s="187"/>
      <c r="I52" s="54"/>
      <c r="J52" s="47"/>
      <c r="K52" s="47"/>
      <c r="L52" s="47"/>
      <c r="M52" s="84"/>
      <c r="N52" s="84"/>
      <c r="O52" s="84"/>
      <c r="P52" s="87"/>
      <c r="Q52" s="88"/>
      <c r="R52" s="50"/>
    </row>
    <row r="53" spans="1:18" s="51" customFormat="1" ht="9.6" hidden="1" customHeight="1" x14ac:dyDescent="0.2">
      <c r="A53" s="186"/>
      <c r="B53" s="47"/>
      <c r="C53" s="47"/>
      <c r="D53" s="54"/>
      <c r="E53" s="47"/>
      <c r="F53" s="47"/>
      <c r="G53" s="47"/>
      <c r="H53" s="47"/>
      <c r="I53" s="54"/>
      <c r="J53" s="47"/>
      <c r="K53" s="47"/>
      <c r="L53" s="47"/>
      <c r="M53" s="47"/>
      <c r="N53" s="167"/>
      <c r="O53" s="167"/>
      <c r="P53" s="87"/>
      <c r="Q53" s="88"/>
      <c r="R53" s="50"/>
    </row>
    <row r="54" spans="1:18" s="51" customFormat="1" ht="9.6" hidden="1" customHeight="1" x14ac:dyDescent="0.2">
      <c r="A54" s="185"/>
      <c r="B54" s="54"/>
      <c r="C54" s="54"/>
      <c r="D54" s="54"/>
      <c r="E54" s="181"/>
      <c r="F54" s="181"/>
      <c r="G54" s="184"/>
      <c r="H54" s="166"/>
      <c r="I54" s="174"/>
      <c r="J54" s="166"/>
      <c r="K54" s="166"/>
      <c r="L54" s="166"/>
      <c r="M54" s="176"/>
      <c r="N54" s="176"/>
      <c r="O54" s="176"/>
      <c r="P54" s="87"/>
      <c r="Q54" s="88"/>
      <c r="R54" s="50"/>
    </row>
    <row r="55" spans="1:18" s="51" customFormat="1" ht="9.6" hidden="1" customHeight="1" x14ac:dyDescent="0.2">
      <c r="A55" s="186"/>
      <c r="B55" s="47"/>
      <c r="C55" s="47"/>
      <c r="D55" s="54"/>
      <c r="E55" s="47"/>
      <c r="F55" s="47"/>
      <c r="G55" s="47"/>
      <c r="H55" s="47"/>
      <c r="I55" s="54"/>
      <c r="J55" s="47"/>
      <c r="K55" s="47"/>
      <c r="L55" s="47"/>
      <c r="M55" s="84"/>
      <c r="N55" s="84"/>
      <c r="O55" s="84"/>
      <c r="P55" s="87"/>
      <c r="Q55" s="88"/>
      <c r="R55" s="50"/>
    </row>
    <row r="56" spans="1:18" s="51" customFormat="1" ht="9.6" hidden="1" customHeight="1" x14ac:dyDescent="0.2">
      <c r="A56" s="185"/>
      <c r="B56" s="54"/>
      <c r="C56" s="54"/>
      <c r="D56" s="54"/>
      <c r="E56" s="47"/>
      <c r="F56" s="47"/>
      <c r="H56" s="187"/>
      <c r="I56" s="54"/>
      <c r="J56" s="47"/>
      <c r="K56" s="47"/>
      <c r="L56" s="47"/>
      <c r="M56" s="84"/>
      <c r="N56" s="84"/>
      <c r="O56" s="84"/>
      <c r="P56" s="87"/>
      <c r="Q56" s="88"/>
      <c r="R56" s="50"/>
    </row>
    <row r="57" spans="1:18" s="51" customFormat="1" ht="9.6" hidden="1" customHeight="1" x14ac:dyDescent="0.2">
      <c r="A57" s="185"/>
      <c r="B57" s="47"/>
      <c r="C57" s="47"/>
      <c r="D57" s="54"/>
      <c r="E57" s="47"/>
      <c r="F57" s="47"/>
      <c r="G57" s="47"/>
      <c r="H57" s="47"/>
      <c r="I57" s="54"/>
      <c r="J57" s="47"/>
      <c r="K57" s="69"/>
      <c r="L57" s="47"/>
      <c r="M57" s="84"/>
      <c r="N57" s="84"/>
      <c r="O57" s="84"/>
      <c r="P57" s="87"/>
      <c r="Q57" s="88"/>
      <c r="R57" s="50"/>
    </row>
    <row r="58" spans="1:18" s="51" customFormat="1" ht="9.6" hidden="1" customHeight="1" x14ac:dyDescent="0.2">
      <c r="A58" s="185"/>
      <c r="B58" s="54"/>
      <c r="C58" s="54"/>
      <c r="D58" s="54"/>
      <c r="E58" s="47"/>
      <c r="F58" s="47"/>
      <c r="H58" s="47"/>
      <c r="I58" s="54"/>
      <c r="J58" s="187"/>
      <c r="K58" s="54"/>
      <c r="L58" s="47"/>
      <c r="M58" s="84"/>
      <c r="N58" s="84"/>
      <c r="O58" s="84"/>
      <c r="P58" s="87"/>
      <c r="Q58" s="88"/>
      <c r="R58" s="50"/>
    </row>
    <row r="59" spans="1:18" s="51" customFormat="1" ht="9.6" hidden="1" customHeight="1" x14ac:dyDescent="0.2">
      <c r="A59" s="185"/>
      <c r="B59" s="47"/>
      <c r="C59" s="47"/>
      <c r="D59" s="54"/>
      <c r="E59" s="47"/>
      <c r="F59" s="47"/>
      <c r="G59" s="47"/>
      <c r="H59" s="47"/>
      <c r="I59" s="54"/>
      <c r="J59" s="47"/>
      <c r="K59" s="47"/>
      <c r="L59" s="47"/>
      <c r="M59" s="84"/>
      <c r="N59" s="84"/>
      <c r="O59" s="84"/>
      <c r="P59" s="87"/>
      <c r="Q59" s="88"/>
      <c r="R59" s="188"/>
    </row>
    <row r="60" spans="1:18" s="51" customFormat="1" ht="9.6" hidden="1" customHeight="1" x14ac:dyDescent="0.2">
      <c r="A60" s="185"/>
      <c r="B60" s="54"/>
      <c r="C60" s="54"/>
      <c r="D60" s="54"/>
      <c r="E60" s="47"/>
      <c r="F60" s="47"/>
      <c r="H60" s="187"/>
      <c r="I60" s="54"/>
      <c r="J60" s="47"/>
      <c r="K60" s="47"/>
      <c r="L60" s="47"/>
      <c r="M60" s="84"/>
      <c r="N60" s="84"/>
      <c r="O60" s="84"/>
      <c r="P60" s="87"/>
      <c r="Q60" s="88"/>
      <c r="R60" s="50"/>
    </row>
    <row r="61" spans="1:18" s="51" customFormat="1" ht="9.6" hidden="1" customHeight="1" x14ac:dyDescent="0.2">
      <c r="A61" s="185"/>
      <c r="B61" s="47"/>
      <c r="C61" s="47"/>
      <c r="D61" s="54"/>
      <c r="E61" s="47"/>
      <c r="F61" s="47"/>
      <c r="G61" s="47"/>
      <c r="H61" s="47"/>
      <c r="I61" s="54"/>
      <c r="J61" s="47"/>
      <c r="K61" s="47"/>
      <c r="L61" s="47"/>
      <c r="M61" s="84"/>
      <c r="N61" s="84"/>
      <c r="O61" s="84"/>
      <c r="P61" s="87"/>
      <c r="Q61" s="88"/>
      <c r="R61" s="50"/>
    </row>
    <row r="62" spans="1:18" s="51" customFormat="1" ht="9.6" hidden="1" customHeight="1" x14ac:dyDescent="0.2">
      <c r="A62" s="185"/>
      <c r="B62" s="54"/>
      <c r="C62" s="54"/>
      <c r="D62" s="54"/>
      <c r="E62" s="47"/>
      <c r="F62" s="47"/>
      <c r="H62" s="47"/>
      <c r="I62" s="54"/>
      <c r="J62" s="47"/>
      <c r="K62" s="47"/>
      <c r="L62" s="187"/>
      <c r="M62" s="54"/>
      <c r="N62" s="47"/>
      <c r="O62" s="84"/>
      <c r="P62" s="87"/>
      <c r="Q62" s="88"/>
      <c r="R62" s="50"/>
    </row>
    <row r="63" spans="1:18" s="51" customFormat="1" ht="9.6" hidden="1" customHeight="1" x14ac:dyDescent="0.2">
      <c r="A63" s="185"/>
      <c r="B63" s="47"/>
      <c r="C63" s="47"/>
      <c r="D63" s="54"/>
      <c r="E63" s="47"/>
      <c r="F63" s="47"/>
      <c r="G63" s="47"/>
      <c r="H63" s="47"/>
      <c r="I63" s="54"/>
      <c r="J63" s="47"/>
      <c r="K63" s="47"/>
      <c r="L63" s="47"/>
      <c r="M63" s="84"/>
      <c r="N63" s="47"/>
      <c r="O63" s="84"/>
      <c r="P63" s="87"/>
      <c r="Q63" s="88"/>
      <c r="R63" s="50"/>
    </row>
    <row r="64" spans="1:18" s="51" customFormat="1" ht="9.6" hidden="1" customHeight="1" x14ac:dyDescent="0.2">
      <c r="A64" s="185"/>
      <c r="B64" s="54"/>
      <c r="C64" s="54"/>
      <c r="D64" s="54"/>
      <c r="E64" s="47"/>
      <c r="F64" s="47"/>
      <c r="H64" s="187"/>
      <c r="I64" s="54"/>
      <c r="J64" s="47"/>
      <c r="K64" s="47"/>
      <c r="L64" s="47"/>
      <c r="M64" s="84"/>
      <c r="N64" s="84"/>
      <c r="O64" s="84"/>
      <c r="P64" s="87"/>
      <c r="Q64" s="88"/>
      <c r="R64" s="50"/>
    </row>
    <row r="65" spans="1:18" s="51" customFormat="1" ht="9.6" hidden="1" customHeight="1" x14ac:dyDescent="0.2">
      <c r="A65" s="185"/>
      <c r="B65" s="47"/>
      <c r="C65" s="47"/>
      <c r="D65" s="54"/>
      <c r="E65" s="47"/>
      <c r="F65" s="47"/>
      <c r="G65" s="47"/>
      <c r="H65" s="47"/>
      <c r="I65" s="54"/>
      <c r="J65" s="47"/>
      <c r="K65" s="69"/>
      <c r="L65" s="47"/>
      <c r="M65" s="84"/>
      <c r="N65" s="84"/>
      <c r="O65" s="84"/>
      <c r="P65" s="87"/>
      <c r="Q65" s="88"/>
      <c r="R65" s="50"/>
    </row>
    <row r="66" spans="1:18" s="51" customFormat="1" ht="9.6" hidden="1" customHeight="1" x14ac:dyDescent="0.2">
      <c r="A66" s="185"/>
      <c r="B66" s="54"/>
      <c r="C66" s="54"/>
      <c r="D66" s="54"/>
      <c r="E66" s="47"/>
      <c r="F66" s="47"/>
      <c r="H66" s="47"/>
      <c r="I66" s="54"/>
      <c r="J66" s="187"/>
      <c r="K66" s="54"/>
      <c r="L66" s="47"/>
      <c r="M66" s="84"/>
      <c r="N66" s="84"/>
      <c r="O66" s="84"/>
      <c r="P66" s="87"/>
      <c r="Q66" s="88"/>
      <c r="R66" s="50"/>
    </row>
    <row r="67" spans="1:18" s="51" customFormat="1" ht="9.6" hidden="1" customHeight="1" x14ac:dyDescent="0.2">
      <c r="A67" s="185"/>
      <c r="B67" s="47"/>
      <c r="C67" s="47"/>
      <c r="D67" s="54"/>
      <c r="E67" s="47"/>
      <c r="F67" s="47"/>
      <c r="G67" s="47"/>
      <c r="H67" s="47"/>
      <c r="I67" s="54"/>
      <c r="J67" s="47"/>
      <c r="K67" s="47"/>
      <c r="L67" s="47"/>
      <c r="M67" s="84"/>
      <c r="N67" s="84"/>
      <c r="O67" s="84"/>
      <c r="P67" s="87"/>
      <c r="Q67" s="88"/>
      <c r="R67" s="50"/>
    </row>
    <row r="68" spans="1:18" s="51" customFormat="1" ht="9.6" hidden="1" customHeight="1" x14ac:dyDescent="0.2">
      <c r="A68" s="185"/>
      <c r="B68" s="54"/>
      <c r="C68" s="54"/>
      <c r="D68" s="54"/>
      <c r="E68" s="47"/>
      <c r="F68" s="47"/>
      <c r="H68" s="187"/>
      <c r="I68" s="54"/>
      <c r="J68" s="47"/>
      <c r="K68" s="47"/>
      <c r="L68" s="47"/>
      <c r="M68" s="84"/>
      <c r="N68" s="84"/>
      <c r="O68" s="84"/>
      <c r="P68" s="87"/>
      <c r="Q68" s="88"/>
      <c r="R68" s="50"/>
    </row>
    <row r="69" spans="1:18" s="51" customFormat="1" ht="9.6" hidden="1" customHeight="1" x14ac:dyDescent="0.2">
      <c r="A69" s="186"/>
      <c r="B69" s="47"/>
      <c r="C69" s="47"/>
      <c r="D69" s="54"/>
      <c r="E69" s="47"/>
      <c r="F69" s="47"/>
      <c r="G69" s="47"/>
      <c r="H69" s="47"/>
      <c r="I69" s="54"/>
      <c r="J69" s="47"/>
      <c r="K69" s="47"/>
      <c r="L69" s="47"/>
      <c r="M69" s="47"/>
      <c r="N69" s="167"/>
      <c r="O69" s="167"/>
      <c r="P69" s="87"/>
      <c r="Q69" s="88"/>
      <c r="R69" s="50"/>
    </row>
    <row r="70" spans="1:18" s="93" customFormat="1" ht="6.75" customHeight="1" x14ac:dyDescent="0.2">
      <c r="A70" s="189"/>
      <c r="B70" s="189"/>
      <c r="C70" s="189"/>
      <c r="D70" s="189"/>
      <c r="E70" s="190"/>
      <c r="F70" s="190"/>
      <c r="G70" s="190"/>
      <c r="H70" s="190"/>
      <c r="I70" s="191"/>
      <c r="J70" s="90"/>
      <c r="K70" s="91"/>
      <c r="L70" s="90"/>
      <c r="M70" s="91"/>
      <c r="N70" s="90"/>
      <c r="O70" s="91"/>
      <c r="P70" s="90"/>
      <c r="Q70" s="91"/>
      <c r="R70" s="92"/>
    </row>
    <row r="71" spans="1:18" s="105" customFormat="1" ht="10.5" customHeight="1" x14ac:dyDescent="0.2">
      <c r="A71" s="94" t="s">
        <v>15</v>
      </c>
      <c r="B71" s="95"/>
      <c r="C71" s="96"/>
      <c r="D71" s="97" t="s">
        <v>16</v>
      </c>
      <c r="E71" s="98" t="s">
        <v>39</v>
      </c>
      <c r="F71" s="97"/>
      <c r="G71" s="192"/>
      <c r="H71" s="193"/>
      <c r="I71" s="97" t="s">
        <v>16</v>
      </c>
      <c r="J71" s="98" t="s">
        <v>18</v>
      </c>
      <c r="K71" s="100"/>
      <c r="L71" s="98" t="s">
        <v>19</v>
      </c>
      <c r="M71" s="101"/>
      <c r="N71" s="102" t="s">
        <v>20</v>
      </c>
      <c r="O71" s="102"/>
      <c r="P71" s="103"/>
      <c r="Q71" s="104"/>
    </row>
    <row r="72" spans="1:18" s="105" customFormat="1" ht="9" customHeight="1" x14ac:dyDescent="0.2">
      <c r="A72" s="106" t="s">
        <v>21</v>
      </c>
      <c r="B72" s="107"/>
      <c r="C72" s="108"/>
      <c r="D72" s="109">
        <v>1</v>
      </c>
      <c r="E72" s="110" t="str">
        <f>IF(D72&gt;$Q$79,,UPPER(VLOOKUP(D72,'[2]Boys 10 Si Con Prep'!$A$7:$R$134,2)))</f>
        <v>D'ARCY</v>
      </c>
      <c r="F72" s="194"/>
      <c r="G72" s="110"/>
      <c r="H72" s="195"/>
      <c r="I72" s="196" t="s">
        <v>22</v>
      </c>
      <c r="J72" s="107"/>
      <c r="K72" s="114"/>
      <c r="L72" s="107"/>
      <c r="M72" s="115"/>
      <c r="N72" s="116" t="s">
        <v>41</v>
      </c>
      <c r="O72" s="117"/>
      <c r="P72" s="117"/>
      <c r="Q72" s="118"/>
    </row>
    <row r="73" spans="1:18" s="105" customFormat="1" ht="9" customHeight="1" x14ac:dyDescent="0.2">
      <c r="A73" s="106" t="s">
        <v>24</v>
      </c>
      <c r="B73" s="107"/>
      <c r="C73" s="108"/>
      <c r="D73" s="109">
        <v>2</v>
      </c>
      <c r="E73" s="110" t="str">
        <f>IF(D73&gt;$Q$79,,UPPER(VLOOKUP(D73,'[2]Boys 10 Si Con Prep'!$A$7:$R$134,2)))</f>
        <v>HART</v>
      </c>
      <c r="F73" s="194"/>
      <c r="G73" s="110"/>
      <c r="H73" s="195"/>
      <c r="I73" s="196" t="s">
        <v>26</v>
      </c>
      <c r="J73" s="107"/>
      <c r="K73" s="114"/>
      <c r="L73" s="107"/>
      <c r="M73" s="115"/>
      <c r="N73" s="197"/>
      <c r="O73" s="120"/>
      <c r="P73" s="119"/>
      <c r="Q73" s="121"/>
    </row>
    <row r="74" spans="1:18" s="105" customFormat="1" ht="9" customHeight="1" x14ac:dyDescent="0.2">
      <c r="A74" s="122" t="s">
        <v>25</v>
      </c>
      <c r="B74" s="119"/>
      <c r="C74" s="123"/>
      <c r="D74" s="109">
        <v>3</v>
      </c>
      <c r="E74" s="110">
        <f>IF(D74&gt;$Q$79,,UPPER(VLOOKUP(D74,'[2]Boys 10 Si Con Prep'!$A$7:$R$134,2)))</f>
        <v>0</v>
      </c>
      <c r="F74" s="194"/>
      <c r="G74" s="110"/>
      <c r="H74" s="195"/>
      <c r="I74" s="196" t="s">
        <v>29</v>
      </c>
      <c r="J74" s="107"/>
      <c r="K74" s="114"/>
      <c r="L74" s="107"/>
      <c r="M74" s="115"/>
      <c r="N74" s="116" t="s">
        <v>27</v>
      </c>
      <c r="O74" s="117"/>
      <c r="P74" s="117"/>
      <c r="Q74" s="118"/>
    </row>
    <row r="75" spans="1:18" s="105" customFormat="1" ht="9" customHeight="1" x14ac:dyDescent="0.2">
      <c r="A75" s="124"/>
      <c r="B75" s="125"/>
      <c r="C75" s="126"/>
      <c r="D75" s="109">
        <v>4</v>
      </c>
      <c r="E75" s="110">
        <f>IF(D75&gt;$Q$79,,UPPER(VLOOKUP(D75,'[2]Boys 10 Si Con Prep'!$A$7:$R$134,2)))</f>
        <v>0</v>
      </c>
      <c r="F75" s="194"/>
      <c r="G75" s="110"/>
      <c r="H75" s="195"/>
      <c r="I75" s="196" t="s">
        <v>32</v>
      </c>
      <c r="J75" s="107"/>
      <c r="K75" s="114"/>
      <c r="L75" s="107"/>
      <c r="M75" s="115"/>
      <c r="N75" s="107"/>
      <c r="O75" s="114"/>
      <c r="P75" s="107"/>
      <c r="Q75" s="115"/>
    </row>
    <row r="76" spans="1:18" s="105" customFormat="1" ht="9" customHeight="1" x14ac:dyDescent="0.2">
      <c r="A76" s="127" t="s">
        <v>28</v>
      </c>
      <c r="B76" s="128"/>
      <c r="C76" s="129"/>
      <c r="D76" s="109"/>
      <c r="E76" s="110"/>
      <c r="F76" s="194"/>
      <c r="G76" s="110"/>
      <c r="H76" s="195"/>
      <c r="I76" s="196" t="s">
        <v>42</v>
      </c>
      <c r="J76" s="107"/>
      <c r="K76" s="114"/>
      <c r="L76" s="107"/>
      <c r="M76" s="115"/>
      <c r="N76" s="119"/>
      <c r="O76" s="120"/>
      <c r="P76" s="119"/>
      <c r="Q76" s="121"/>
    </row>
    <row r="77" spans="1:18" s="105" customFormat="1" ht="9" customHeight="1" x14ac:dyDescent="0.2">
      <c r="A77" s="106" t="s">
        <v>21</v>
      </c>
      <c r="B77" s="107"/>
      <c r="C77" s="108"/>
      <c r="D77" s="109"/>
      <c r="E77" s="110"/>
      <c r="F77" s="194"/>
      <c r="G77" s="110"/>
      <c r="H77" s="195"/>
      <c r="I77" s="196" t="s">
        <v>43</v>
      </c>
      <c r="J77" s="107"/>
      <c r="K77" s="114"/>
      <c r="L77" s="107"/>
      <c r="M77" s="115"/>
      <c r="N77" s="116" t="s">
        <v>53</v>
      </c>
      <c r="O77" s="117"/>
      <c r="P77" s="117"/>
      <c r="Q77" s="118"/>
    </row>
    <row r="78" spans="1:18" s="105" customFormat="1" ht="9" customHeight="1" x14ac:dyDescent="0.2">
      <c r="A78" s="106" t="s">
        <v>31</v>
      </c>
      <c r="B78" s="107"/>
      <c r="C78" s="130"/>
      <c r="D78" s="109"/>
      <c r="E78" s="110"/>
      <c r="F78" s="194"/>
      <c r="G78" s="110"/>
      <c r="H78" s="195"/>
      <c r="I78" s="196" t="s">
        <v>44</v>
      </c>
      <c r="J78" s="107"/>
      <c r="K78" s="114"/>
      <c r="L78" s="107"/>
      <c r="M78" s="115"/>
      <c r="N78" s="107"/>
      <c r="O78" s="114"/>
      <c r="P78" s="107"/>
      <c r="Q78" s="115"/>
    </row>
    <row r="79" spans="1:18" s="105" customFormat="1" ht="9" customHeight="1" x14ac:dyDescent="0.2">
      <c r="A79" s="122" t="s">
        <v>33</v>
      </c>
      <c r="B79" s="119"/>
      <c r="C79" s="131"/>
      <c r="D79" s="132"/>
      <c r="E79" s="133"/>
      <c r="F79" s="198"/>
      <c r="G79" s="133"/>
      <c r="H79" s="199"/>
      <c r="I79" s="200" t="s">
        <v>45</v>
      </c>
      <c r="J79" s="119"/>
      <c r="K79" s="120"/>
      <c r="L79" s="119"/>
      <c r="M79" s="121"/>
      <c r="N79" s="119" t="str">
        <f>Q4</f>
        <v>Lamech Kevin Clarke</v>
      </c>
      <c r="O79" s="120"/>
      <c r="P79" s="119"/>
      <c r="Q79" s="201">
        <f>MIN(4,'[2]Boys 10 Si Con Prep'!R5)</f>
        <v>2</v>
      </c>
    </row>
  </sheetData>
  <mergeCells count="1">
    <mergeCell ref="F2:N2"/>
  </mergeCells>
  <conditionalFormatting sqref="F67:H67 F51:H51 F53:H53 F39:H39 F41:H41 F43:H43 F45:H45 F47:H47 G23 G25 G27 G29 G31 G33 G35 G37 F49:H49 F69:H69 F55:H55 F57:H57 F59:H59 F61:H61 F63:H63 F65:H65 G7 G9 G11 G13 G15 G17 G19 G21">
    <cfRule type="expression" dxfId="33" priority="20" stopIfTrue="1">
      <formula>AND($D7&lt;9,$C7&gt;0)</formula>
    </cfRule>
  </conditionalFormatting>
  <conditionalFormatting sqref="H40 H60 J50 H24 H48 H32 J58 H68 H36 H56 J66 H64 J10 L46 H28 L14 J18 J26 J34 L30 L62 H44 J42 H52 H8 H16 H20 H12">
    <cfRule type="expression" dxfId="32" priority="17" stopIfTrue="1">
      <formula>AND($N$1="CU",H8="Umpire")</formula>
    </cfRule>
    <cfRule type="expression" dxfId="31" priority="18" stopIfTrue="1">
      <formula>AND($N$1="CU",H8&lt;&gt;"Umpire",I8&lt;&gt;"")</formula>
    </cfRule>
    <cfRule type="expression" dxfId="30" priority="19" stopIfTrue="1">
      <formula>AND($N$1="CU",H8&lt;&gt;"Umpire")</formula>
    </cfRule>
  </conditionalFormatting>
  <conditionalFormatting sqref="D53 D47 D45 D43 D41 D39 D69 D67 D49 D65 D63 D61 D59 D57 D55 D51">
    <cfRule type="expression" dxfId="29" priority="16" stopIfTrue="1">
      <formula>AND($D39&lt;9,$C39&gt;0)</formula>
    </cfRule>
  </conditionalFormatting>
  <conditionalFormatting sqref="E55 E57 E59 E61 E63 E65 E67 E69 E39 E41 E43 E45 E47 E49 E51 E53">
    <cfRule type="cellIs" dxfId="28" priority="14" stopIfTrue="1" operator="equal">
      <formula>"Bye"</formula>
    </cfRule>
    <cfRule type="expression" dxfId="27" priority="15" stopIfTrue="1">
      <formula>AND($D39&lt;9,$C39&gt;0)</formula>
    </cfRule>
  </conditionalFormatting>
  <conditionalFormatting sqref="L10 L18 L26 L34 N30 N62 L58 L66 N14 N46 L42 L50 J8 J12 J16 J20 J24 J28 J32 J36 J56 J60 J64 J68 J40 J44 J48 J52">
    <cfRule type="expression" dxfId="26" priority="12" stopIfTrue="1">
      <formula>I8="as"</formula>
    </cfRule>
    <cfRule type="expression" dxfId="25" priority="13" stopIfTrue="1">
      <formula>I8="bs"</formula>
    </cfRule>
  </conditionalFormatting>
  <conditionalFormatting sqref="B7 B9 B11 B13 B15 B17 B19 B21 B23 B25 B27 B29 B31 B33 B35 B37 B55 B57 B59 B61 B63 B65 B67 B69 B39 B41 B43 B45 B47 B49 B51 B53">
    <cfRule type="cellIs" dxfId="24" priority="10" stopIfTrue="1" operator="equal">
      <formula>"QA"</formula>
    </cfRule>
    <cfRule type="cellIs" dxfId="23" priority="11" stopIfTrue="1" operator="equal">
      <formula>"DA"</formula>
    </cfRule>
  </conditionalFormatting>
  <conditionalFormatting sqref="I8 I12 I16 I20 I24 I28 I32 I36 M30 M14 K10 K34 Q79 K18 K26">
    <cfRule type="expression" dxfId="22" priority="9" stopIfTrue="1">
      <formula>$N$1="CU"</formula>
    </cfRule>
  </conditionalFormatting>
  <conditionalFormatting sqref="E35 E37 E25 E33 E31 E29 E27 E23 E19 E21 E9 E17 E15 E13 E11 E7">
    <cfRule type="cellIs" dxfId="21" priority="8" stopIfTrue="1" operator="equal">
      <formula>"Bye"</formula>
    </cfRule>
  </conditionalFormatting>
  <conditionalFormatting sqref="D7 D9 D11 D37 D35 D17 D19 D21 D23 D25 D27 D29 D31 D33">
    <cfRule type="expression" dxfId="20" priority="7" stopIfTrue="1">
      <formula>$D7&lt;5</formula>
    </cfRule>
  </conditionalFormatting>
  <conditionalFormatting sqref="N23">
    <cfRule type="expression" dxfId="19" priority="4" stopIfTrue="1">
      <formula>AND($N$1="CU",N23="Umpire")</formula>
    </cfRule>
    <cfRule type="expression" dxfId="18" priority="5" stopIfTrue="1">
      <formula>AND($N$1="CU",N23&lt;&gt;"Umpire",O23&lt;&gt;"")</formula>
    </cfRule>
    <cfRule type="expression" dxfId="17" priority="6" stopIfTrue="1">
      <formula>AND($N$1="CU",N23&lt;&gt;"Umpire")</formula>
    </cfRule>
  </conditionalFormatting>
  <conditionalFormatting sqref="N31 N15 P23">
    <cfRule type="expression" dxfId="16" priority="2" stopIfTrue="1">
      <formula>M15="as"</formula>
    </cfRule>
    <cfRule type="expression" dxfId="15" priority="3" stopIfTrue="1">
      <formula>M15="bs"</formula>
    </cfRule>
  </conditionalFormatting>
  <conditionalFormatting sqref="O23">
    <cfRule type="expression" dxfId="14" priority="1" stopIfTrue="1">
      <formula>$N$1="CU"</formula>
    </cfRule>
  </conditionalFormatting>
  <dataValidations count="1">
    <dataValidation type="list" allowBlank="1" showInputMessage="1" sqref="H40 H56 H44 H36 H52 H60 H48 H24 H68 H28 H64 H32 H20 H8 H12 H16 J66 J58 L30 L62 J34 J26 J18 J10 L14 J50 J42 L46 N23">
      <formula1>$T$7:$T$16</formula1>
    </dataValidation>
  </dataValidations>
  <printOptions horizontalCentered="1"/>
  <pageMargins left="0.35" right="0.35" top="0.39" bottom="0.39" header="0" footer="0"/>
  <pageSetup paperSize="9" orientation="landscape"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Jun_Show_CU">
                <anchor moveWithCells="1" sizeWithCells="1">
                  <from>
                    <xdr:col>11</xdr:col>
                    <xdr:colOff>514350</xdr:colOff>
                    <xdr:row>0</xdr:row>
                    <xdr:rowOff>9525</xdr:rowOff>
                  </from>
                  <to>
                    <xdr:col>13</xdr:col>
                    <xdr:colOff>361950</xdr:colOff>
                    <xdr:row>0</xdr:row>
                    <xdr:rowOff>171450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4">
    <tabColor rgb="FF7030A0"/>
    <pageSetUpPr fitToPage="1"/>
  </sheetPr>
  <dimension ref="A1:T79"/>
  <sheetViews>
    <sheetView showGridLines="0" showZeros="0" workbookViewId="0">
      <selection activeCell="S16" sqref="S16"/>
    </sheetView>
  </sheetViews>
  <sheetFormatPr defaultRowHeight="12.75" x14ac:dyDescent="0.2"/>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8" customWidth="1"/>
    <col min="10" max="10" width="10.7109375" customWidth="1"/>
    <col min="11" max="11" width="1.7109375" style="138" customWidth="1"/>
    <col min="12" max="12" width="10.7109375" customWidth="1"/>
    <col min="13" max="13" width="1.7109375" style="9" customWidth="1"/>
    <col min="14" max="14" width="10.7109375" customWidth="1"/>
    <col min="15" max="15" width="1.7109375" style="138" customWidth="1"/>
    <col min="16" max="16" width="10.7109375" customWidth="1"/>
    <col min="17" max="17" width="1.7109375" style="9" customWidth="1"/>
    <col min="18" max="18" width="9.140625" hidden="1" customWidth="1"/>
    <col min="19" max="19" width="8.7109375" customWidth="1"/>
    <col min="20" max="20" width="9.140625" hidden="1" customWidth="1"/>
  </cols>
  <sheetData>
    <row r="1" spans="1:20" s="3" customFormat="1" ht="69.75" customHeight="1" x14ac:dyDescent="0.2">
      <c r="A1" s="1">
        <f>'[2]Week SetUp'!$A$6</f>
        <v>0</v>
      </c>
      <c r="B1" s="1"/>
      <c r="C1" s="139"/>
      <c r="D1" s="139"/>
      <c r="E1" s="139"/>
      <c r="F1" s="139"/>
      <c r="G1" s="139"/>
      <c r="H1" s="139"/>
      <c r="I1" s="140"/>
      <c r="J1" s="141"/>
      <c r="K1" s="141"/>
      <c r="L1" s="142"/>
      <c r="M1" s="140"/>
      <c r="N1" s="140" t="s">
        <v>34</v>
      </c>
      <c r="O1" s="140"/>
      <c r="P1" s="139"/>
      <c r="Q1" s="140"/>
    </row>
    <row r="2" spans="1:20" s="10" customFormat="1" ht="18" x14ac:dyDescent="0.25">
      <c r="A2" s="7"/>
      <c r="B2" s="7"/>
      <c r="C2" s="7"/>
      <c r="D2" s="7"/>
      <c r="E2" s="494" t="s">
        <v>49</v>
      </c>
      <c r="F2" s="494"/>
      <c r="G2" s="494"/>
      <c r="H2" s="494"/>
      <c r="I2" s="494"/>
      <c r="J2" s="494"/>
      <c r="K2" s="494"/>
      <c r="L2" s="494"/>
      <c r="M2" s="494"/>
      <c r="N2" s="494"/>
      <c r="O2" s="143"/>
      <c r="P2" s="144"/>
      <c r="Q2" s="143"/>
    </row>
    <row r="3" spans="1:20" s="17" customFormat="1" ht="11.25" customHeight="1" x14ac:dyDescent="0.2">
      <c r="A3" s="145" t="s">
        <v>1</v>
      </c>
      <c r="B3" s="145"/>
      <c r="C3" s="145"/>
      <c r="D3" s="145"/>
      <c r="E3" s="145"/>
      <c r="F3" s="145"/>
      <c r="G3" s="145"/>
      <c r="H3" s="145"/>
      <c r="I3" s="14"/>
      <c r="J3" s="13"/>
      <c r="K3" s="14"/>
      <c r="L3" s="145"/>
      <c r="M3" s="14"/>
      <c r="N3" s="145"/>
      <c r="O3" s="14"/>
      <c r="P3" s="145"/>
      <c r="Q3" s="146" t="s">
        <v>2</v>
      </c>
    </row>
    <row r="4" spans="1:20" s="29" customFormat="1" ht="15" customHeight="1" thickBot="1" x14ac:dyDescent="0.25">
      <c r="A4" s="211" t="str">
        <f>'[2]Week SetUp'!$A$10</f>
        <v>26th - 30th May 2016</v>
      </c>
      <c r="B4" s="211"/>
      <c r="C4" s="211"/>
      <c r="D4" s="212"/>
      <c r="E4" s="212"/>
      <c r="F4" s="20">
        <f>'[2]Week SetUp'!$C$10</f>
        <v>0</v>
      </c>
      <c r="G4" s="149"/>
      <c r="H4" s="20"/>
      <c r="I4" s="25"/>
      <c r="J4" s="24">
        <f>'[2]Week SetUp'!$D$10</f>
        <v>0</v>
      </c>
      <c r="K4" s="25"/>
      <c r="L4" s="150">
        <f>'[2]Week SetUp'!$A$12</f>
        <v>0</v>
      </c>
      <c r="M4" s="25"/>
      <c r="N4" s="212"/>
      <c r="O4" s="213"/>
      <c r="P4" s="212"/>
      <c r="Q4" s="214" t="str">
        <f>'[2]Week SetUp'!$E$10</f>
        <v>Lamech Kevin Clarke</v>
      </c>
    </row>
    <row r="5" spans="1:20" s="17" customFormat="1" ht="12" x14ac:dyDescent="0.2">
      <c r="A5" s="125"/>
      <c r="B5" s="154" t="s">
        <v>3</v>
      </c>
      <c r="C5" s="154" t="s">
        <v>36</v>
      </c>
      <c r="D5" s="154" t="s">
        <v>4</v>
      </c>
      <c r="E5" s="155" t="s">
        <v>5</v>
      </c>
      <c r="F5" s="155" t="s">
        <v>6</v>
      </c>
      <c r="G5" s="155"/>
      <c r="H5" s="155"/>
      <c r="I5" s="155"/>
      <c r="J5" s="154" t="s">
        <v>8</v>
      </c>
      <c r="K5" s="156"/>
      <c r="L5" s="154" t="s">
        <v>50</v>
      </c>
      <c r="M5" s="156"/>
      <c r="N5" s="154" t="s">
        <v>37</v>
      </c>
      <c r="O5" s="215"/>
      <c r="P5" s="216"/>
      <c r="Q5" s="157"/>
    </row>
    <row r="6" spans="1:20" s="17" customFormat="1" ht="3.75" customHeight="1" thickBot="1" x14ac:dyDescent="0.25">
      <c r="A6" s="158"/>
      <c r="B6" s="159"/>
      <c r="C6" s="160"/>
      <c r="D6" s="159"/>
      <c r="E6" s="161"/>
      <c r="F6" s="161"/>
      <c r="G6" s="85"/>
      <c r="H6" s="161"/>
      <c r="I6" s="162"/>
      <c r="J6" s="159"/>
      <c r="K6" s="162"/>
      <c r="L6" s="159"/>
      <c r="M6" s="162"/>
      <c r="N6" s="159"/>
      <c r="O6" s="162"/>
      <c r="P6" s="159"/>
      <c r="Q6" s="163"/>
    </row>
    <row r="7" spans="1:20" s="51" customFormat="1" ht="10.5" customHeight="1" x14ac:dyDescent="0.2">
      <c r="A7" s="164">
        <v>1</v>
      </c>
      <c r="B7" s="42">
        <f>IF($D7="","",VLOOKUP($D7,'[2]Girls 10 Si Consol Prep'!$A$7:$P$22,15))</f>
        <v>0</v>
      </c>
      <c r="C7" s="42">
        <f>IF($D7="","",VLOOKUP($D7,'[2]Girls 10 Si Consol Prep'!$A$7:$P$22,16))</f>
        <v>0</v>
      </c>
      <c r="D7" s="43">
        <v>1</v>
      </c>
      <c r="E7" s="44" t="str">
        <f>UPPER(IF($D7="","",VLOOKUP($D7,'[2]Girls 10 Si Consol Prep'!$A$7:$P$22,2)))</f>
        <v>READY</v>
      </c>
      <c r="F7" s="44" t="str">
        <f>IF($D7="","",VLOOKUP($D7,'[2]Girls 10 Si Consol Prep'!$A$7:$P$22,3))</f>
        <v>CHARLOTTE</v>
      </c>
      <c r="G7" s="44"/>
      <c r="H7" s="44">
        <f>IF($D7="","",VLOOKUP($D7,'[2]Girls 10 Si Consol Prep'!$A$7:$P$22,4))</f>
        <v>0</v>
      </c>
      <c r="I7" s="165"/>
      <c r="J7" s="166"/>
      <c r="K7" s="166"/>
      <c r="L7" s="166"/>
      <c r="M7" s="166"/>
      <c r="N7" s="167"/>
      <c r="O7" s="49"/>
      <c r="P7" s="87"/>
      <c r="Q7" s="88"/>
      <c r="R7" s="50"/>
      <c r="T7" s="52" t="str">
        <f>'[2]SetUp Officials'!P21</f>
        <v>Umpire</v>
      </c>
    </row>
    <row r="8" spans="1:20" s="51" customFormat="1" ht="9.6" customHeight="1" x14ac:dyDescent="0.2">
      <c r="A8" s="168"/>
      <c r="B8" s="54"/>
      <c r="C8" s="54"/>
      <c r="D8" s="54"/>
      <c r="E8" s="166"/>
      <c r="F8" s="166"/>
      <c r="G8" s="169"/>
      <c r="H8" s="62" t="s">
        <v>11</v>
      </c>
      <c r="I8" s="170" t="s">
        <v>12</v>
      </c>
      <c r="J8" s="171" t="str">
        <f>UPPER(IF(OR(I8="a",I8="as"),E7,IF(OR(I8="b",I8="bs"),E9,)))</f>
        <v>READY</v>
      </c>
      <c r="K8" s="171"/>
      <c r="L8" s="166"/>
      <c r="M8" s="166"/>
      <c r="N8" s="167"/>
      <c r="O8" s="49"/>
      <c r="P8" s="87"/>
      <c r="Q8" s="88"/>
      <c r="R8" s="50"/>
      <c r="T8" s="57" t="str">
        <f>'[2]SetUp Officials'!P22</f>
        <v/>
      </c>
    </row>
    <row r="9" spans="1:20" s="51" customFormat="1" ht="9.6" customHeight="1" x14ac:dyDescent="0.2">
      <c r="A9" s="168">
        <v>2</v>
      </c>
      <c r="B9" s="42">
        <f>IF($D9="","",VLOOKUP($D9,'[2]Girls 10 Si Consol Prep'!$A$7:$P$22,15))</f>
        <v>0</v>
      </c>
      <c r="C9" s="42">
        <f>IF($D9="","",VLOOKUP($D9,'[2]Girls 10 Si Consol Prep'!$A$7:$P$22,16))</f>
        <v>0</v>
      </c>
      <c r="D9" s="43">
        <v>8</v>
      </c>
      <c r="E9" s="42" t="str">
        <f>UPPER(IF($D9="","",VLOOKUP($D9,'[2]Girls 10 Si Consol Prep'!$A$7:$P$22,2)))</f>
        <v>BYE</v>
      </c>
      <c r="F9" s="42">
        <f>IF($D9="","",VLOOKUP($D9,'[2]Girls 10 Si Consol Prep'!$A$7:$P$22,3))</f>
        <v>0</v>
      </c>
      <c r="G9" s="42"/>
      <c r="H9" s="42">
        <f>IF($D9="","",VLOOKUP($D9,'[2]Girls 10 Si Consol Prep'!$A$7:$P$22,4))</f>
        <v>0</v>
      </c>
      <c r="I9" s="172"/>
      <c r="J9" s="166"/>
      <c r="K9" s="173"/>
      <c r="L9" s="166"/>
      <c r="M9" s="166"/>
      <c r="N9" s="167"/>
      <c r="O9" s="49"/>
      <c r="P9" s="87"/>
      <c r="Q9" s="88"/>
      <c r="R9" s="50"/>
      <c r="T9" s="57" t="str">
        <f>'[2]SetUp Officials'!P23</f>
        <v/>
      </c>
    </row>
    <row r="10" spans="1:20" s="51" customFormat="1" ht="9.6" customHeight="1" x14ac:dyDescent="0.2">
      <c r="A10" s="168"/>
      <c r="B10" s="54"/>
      <c r="C10" s="54"/>
      <c r="D10" s="72"/>
      <c r="E10" s="166"/>
      <c r="F10" s="166"/>
      <c r="G10" s="169"/>
      <c r="H10" s="166"/>
      <c r="I10" s="174"/>
      <c r="J10" s="62" t="s">
        <v>11</v>
      </c>
      <c r="K10" s="63" t="s">
        <v>12</v>
      </c>
      <c r="L10" s="171" t="str">
        <f>UPPER(IF(OR(K10="a",K10="as"),J8,IF(OR(K10="b",K10="bs"),J12,)))</f>
        <v>READY</v>
      </c>
      <c r="M10" s="175"/>
      <c r="N10" s="176"/>
      <c r="O10" s="176"/>
      <c r="P10" s="87"/>
      <c r="Q10" s="88"/>
      <c r="R10" s="50"/>
      <c r="T10" s="57" t="str">
        <f>'[2]SetUp Officials'!P24</f>
        <v/>
      </c>
    </row>
    <row r="11" spans="1:20" s="51" customFormat="1" ht="9.6" customHeight="1" x14ac:dyDescent="0.2">
      <c r="A11" s="168">
        <v>3</v>
      </c>
      <c r="B11" s="42">
        <f>IF($D11="","",VLOOKUP($D11,'[2]Girls 10 Si Consol Prep'!$A$7:$P$22,15))</f>
        <v>0</v>
      </c>
      <c r="C11" s="42">
        <f>IF($D11="","",VLOOKUP($D11,'[2]Girls 10 Si Consol Prep'!$A$7:$P$22,16))</f>
        <v>0</v>
      </c>
      <c r="D11" s="43">
        <v>5</v>
      </c>
      <c r="E11" s="42" t="str">
        <f>UPPER(IF($D11="","",VLOOKUP($D11,'[2]Girls 10 Si Consol Prep'!$A$7:$P$22,2)))</f>
        <v>SABGA</v>
      </c>
      <c r="F11" s="42" t="str">
        <f>IF($D11="","",VLOOKUP($D11,'[2]Girls 10 Si Consol Prep'!$A$7:$P$22,3))</f>
        <v>GIANNA</v>
      </c>
      <c r="G11" s="42"/>
      <c r="H11" s="42">
        <f>IF($D11="","",VLOOKUP($D11,'[2]Girls 10 Si Consol Prep'!$A$7:$P$22,4))</f>
        <v>0</v>
      </c>
      <c r="I11" s="165"/>
      <c r="J11" s="166"/>
      <c r="K11" s="177"/>
      <c r="L11" s="166">
        <v>61</v>
      </c>
      <c r="M11" s="178"/>
      <c r="N11" s="176"/>
      <c r="O11" s="176"/>
      <c r="P11" s="87"/>
      <c r="Q11" s="88"/>
      <c r="R11" s="50"/>
      <c r="T11" s="57" t="str">
        <f>'[2]SetUp Officials'!P25</f>
        <v/>
      </c>
    </row>
    <row r="12" spans="1:20" s="51" customFormat="1" ht="9.6" customHeight="1" x14ac:dyDescent="0.2">
      <c r="A12" s="168"/>
      <c r="B12" s="54"/>
      <c r="C12" s="54"/>
      <c r="D12" s="72"/>
      <c r="E12" s="166"/>
      <c r="F12" s="166"/>
      <c r="G12" s="169"/>
      <c r="H12" s="62" t="s">
        <v>11</v>
      </c>
      <c r="I12" s="170" t="s">
        <v>12</v>
      </c>
      <c r="J12" s="171" t="str">
        <f>UPPER(IF(OR(I12="a",I12="as"),E11,IF(OR(I12="b",I12="bs"),E13,)))</f>
        <v>SABGA</v>
      </c>
      <c r="K12" s="179"/>
      <c r="L12" s="166"/>
      <c r="M12" s="178"/>
      <c r="N12" s="176"/>
      <c r="O12" s="176"/>
      <c r="P12" s="87"/>
      <c r="Q12" s="88"/>
      <c r="R12" s="50"/>
      <c r="T12" s="57" t="str">
        <f>'[2]SetUp Officials'!P26</f>
        <v/>
      </c>
    </row>
    <row r="13" spans="1:20" s="51" customFormat="1" ht="9.6" customHeight="1" x14ac:dyDescent="0.2">
      <c r="A13" s="168">
        <v>4</v>
      </c>
      <c r="B13" s="42">
        <f>IF($D13="","",VLOOKUP($D13,'[2]Girls 10 Si Consol Prep'!$A$7:$P$22,15))</f>
        <v>0</v>
      </c>
      <c r="C13" s="42">
        <f>IF($D13="","",VLOOKUP($D13,'[2]Girls 10 Si Consol Prep'!$A$7:$P$22,16))</f>
        <v>0</v>
      </c>
      <c r="D13" s="43">
        <v>8</v>
      </c>
      <c r="E13" s="42" t="str">
        <f>UPPER(IF($D13="","",VLOOKUP($D13,'[2]Girls 10 Si Consol Prep'!$A$7:$P$22,2)))</f>
        <v>BYE</v>
      </c>
      <c r="F13" s="42">
        <f>IF($D13="","",VLOOKUP($D13,'[2]Girls 10 Si Consol Prep'!$A$7:$P$22,3))</f>
        <v>0</v>
      </c>
      <c r="G13" s="42"/>
      <c r="H13" s="42">
        <f>IF($D13="","",VLOOKUP($D13,'[2]Girls 10 Si Consol Prep'!$A$7:$P$22,4))</f>
        <v>0</v>
      </c>
      <c r="I13" s="180"/>
      <c r="J13" s="166"/>
      <c r="K13" s="166"/>
      <c r="L13" s="166"/>
      <c r="M13" s="178"/>
      <c r="N13" s="176"/>
      <c r="O13" s="176"/>
      <c r="P13" s="87"/>
      <c r="Q13" s="88"/>
      <c r="R13" s="50"/>
      <c r="T13" s="57" t="str">
        <f>'[2]SetUp Officials'!P27</f>
        <v/>
      </c>
    </row>
    <row r="14" spans="1:20" s="51" customFormat="1" ht="9.6" customHeight="1" x14ac:dyDescent="0.2">
      <c r="A14" s="168"/>
      <c r="B14" s="54"/>
      <c r="C14" s="54"/>
      <c r="D14" s="72"/>
      <c r="E14" s="166"/>
      <c r="F14" s="166"/>
      <c r="G14" s="169"/>
      <c r="H14" s="181"/>
      <c r="I14" s="174"/>
      <c r="J14" s="166"/>
      <c r="K14" s="166"/>
      <c r="L14" s="62" t="s">
        <v>11</v>
      </c>
      <c r="M14" s="63" t="s">
        <v>12</v>
      </c>
      <c r="N14" s="171" t="str">
        <f>UPPER(IF(OR(M14="a",M14="as"),L10,IF(OR(M14="b",M14="bs"),L18,)))</f>
        <v>READY</v>
      </c>
      <c r="O14" s="175"/>
      <c r="P14" s="87"/>
      <c r="Q14" s="88"/>
      <c r="R14" s="50"/>
      <c r="T14" s="57" t="str">
        <f>'[2]SetUp Officials'!P28</f>
        <v/>
      </c>
    </row>
    <row r="15" spans="1:20" s="51" customFormat="1" ht="9.6" customHeight="1" x14ac:dyDescent="0.2">
      <c r="A15" s="168">
        <v>5</v>
      </c>
      <c r="B15" s="42">
        <f>IF($D15="","",VLOOKUP($D15,'[2]Girls 10 Si Consol Prep'!$A$7:$P$22,15))</f>
        <v>0</v>
      </c>
      <c r="C15" s="42">
        <f>IF($D15="","",VLOOKUP($D15,'[2]Girls 10 Si Consol Prep'!$A$7:$P$22,16))</f>
        <v>0</v>
      </c>
      <c r="D15" s="43">
        <v>3</v>
      </c>
      <c r="E15" s="42" t="str">
        <f>UPPER(IF($D15="","",VLOOKUP($D15,'[2]Girls 10 Si Consol Prep'!$A$7:$P$22,2)))</f>
        <v>BOOS</v>
      </c>
      <c r="F15" s="42" t="str">
        <f>IF($D15="","",VLOOKUP($D15,'[2]Girls 10 Si Consol Prep'!$A$7:$P$22,3))</f>
        <v>GEORGINA</v>
      </c>
      <c r="G15" s="42"/>
      <c r="H15" s="42">
        <f>IF($D15="","",VLOOKUP($D15,'[2]Girls 10 Si Consol Prep'!$A$7:$P$22,4))</f>
        <v>0</v>
      </c>
      <c r="I15" s="182"/>
      <c r="J15" s="166"/>
      <c r="K15" s="166"/>
      <c r="L15" s="166"/>
      <c r="M15" s="178"/>
      <c r="N15" s="166">
        <v>63</v>
      </c>
      <c r="O15" s="176"/>
      <c r="P15" s="87"/>
      <c r="Q15" s="88"/>
      <c r="R15" s="50"/>
      <c r="T15" s="57" t="str">
        <f>'[2]SetUp Officials'!P29</f>
        <v/>
      </c>
    </row>
    <row r="16" spans="1:20" s="51" customFormat="1" ht="9.6" customHeight="1" thickBot="1" x14ac:dyDescent="0.25">
      <c r="A16" s="168"/>
      <c r="B16" s="54"/>
      <c r="C16" s="54"/>
      <c r="D16" s="72"/>
      <c r="E16" s="166"/>
      <c r="F16" s="166"/>
      <c r="G16" s="169"/>
      <c r="H16" s="62" t="s">
        <v>11</v>
      </c>
      <c r="I16" s="170" t="s">
        <v>14</v>
      </c>
      <c r="J16" s="171" t="str">
        <f>UPPER(IF(OR(I16="a",I16="as"),E15,IF(OR(I16="b",I16="bs"),E17,)))</f>
        <v>PASCALL</v>
      </c>
      <c r="K16" s="171"/>
      <c r="L16" s="166"/>
      <c r="M16" s="178"/>
      <c r="N16" s="176"/>
      <c r="O16" s="176"/>
      <c r="P16" s="87"/>
      <c r="Q16" s="88"/>
      <c r="R16" s="50"/>
      <c r="T16" s="74" t="str">
        <f>'[2]SetUp Officials'!P30</f>
        <v>None</v>
      </c>
    </row>
    <row r="17" spans="1:18" s="51" customFormat="1" ht="9.6" customHeight="1" x14ac:dyDescent="0.2">
      <c r="A17" s="168">
        <v>6</v>
      </c>
      <c r="B17" s="42">
        <f>IF($D17="","",VLOOKUP($D17,'[2]Girls 10 Si Consol Prep'!$A$7:$P$22,15))</f>
        <v>0</v>
      </c>
      <c r="C17" s="42">
        <f>IF($D17="","",VLOOKUP($D17,'[2]Girls 10 Si Consol Prep'!$A$7:$P$22,16))</f>
        <v>0</v>
      </c>
      <c r="D17" s="43">
        <v>4</v>
      </c>
      <c r="E17" s="42" t="str">
        <f>UPPER(IF($D17="","",VLOOKUP($D17,'[2]Girls 10 Si Consol Prep'!$A$7:$P$22,2)))</f>
        <v>PASCALL</v>
      </c>
      <c r="F17" s="42" t="str">
        <f>IF($D17="","",VLOOKUP($D17,'[2]Girls 10 Si Consol Prep'!$A$7:$P$22,3))</f>
        <v>ALYSSA</v>
      </c>
      <c r="G17" s="42"/>
      <c r="H17" s="42">
        <f>IF($D17="","",VLOOKUP($D17,'[2]Girls 10 Si Consol Prep'!$A$7:$P$22,4))</f>
        <v>0</v>
      </c>
      <c r="I17" s="172"/>
      <c r="J17" s="166" t="s">
        <v>89</v>
      </c>
      <c r="K17" s="173"/>
      <c r="L17" s="166"/>
      <c r="M17" s="178"/>
      <c r="N17" s="176"/>
      <c r="O17" s="176"/>
      <c r="P17" s="87"/>
      <c r="Q17" s="88"/>
      <c r="R17" s="50"/>
    </row>
    <row r="18" spans="1:18" s="51" customFormat="1" ht="9.6" customHeight="1" x14ac:dyDescent="0.2">
      <c r="A18" s="168"/>
      <c r="B18" s="54"/>
      <c r="C18" s="54"/>
      <c r="D18" s="72"/>
      <c r="E18" s="166"/>
      <c r="F18" s="166"/>
      <c r="G18" s="169"/>
      <c r="H18" s="166"/>
      <c r="I18" s="174"/>
      <c r="J18" s="62" t="s">
        <v>11</v>
      </c>
      <c r="K18" s="63" t="s">
        <v>14</v>
      </c>
      <c r="L18" s="171" t="str">
        <f>UPPER(IF(OR(K18="a",K18="as"),J16,IF(OR(K18="b",K18="bs"),J20,)))</f>
        <v>ALI</v>
      </c>
      <c r="M18" s="183"/>
      <c r="N18" s="176"/>
      <c r="O18" s="176"/>
      <c r="P18" s="87"/>
      <c r="Q18" s="88"/>
      <c r="R18" s="50"/>
    </row>
    <row r="19" spans="1:18" s="51" customFormat="1" ht="9.6" customHeight="1" x14ac:dyDescent="0.2">
      <c r="A19" s="168">
        <v>7</v>
      </c>
      <c r="B19" s="42">
        <f>IF($D19="","",VLOOKUP($D19,'[2]Girls 10 Si Consol Prep'!$A$7:$P$22,15))</f>
        <v>0</v>
      </c>
      <c r="C19" s="42">
        <f>IF($D19="","",VLOOKUP($D19,'[2]Girls 10 Si Consol Prep'!$A$7:$P$22,16))</f>
        <v>0</v>
      </c>
      <c r="D19" s="43">
        <v>8</v>
      </c>
      <c r="E19" s="42" t="str">
        <f>UPPER(IF($D19="","",VLOOKUP($D19,'[2]Girls 10 Si Consol Prep'!$A$7:$P$22,2)))</f>
        <v>BYE</v>
      </c>
      <c r="F19" s="42">
        <f>IF($D19="","",VLOOKUP($D19,'[2]Girls 10 Si Consol Prep'!$A$7:$P$22,3))</f>
        <v>0</v>
      </c>
      <c r="G19" s="42"/>
      <c r="H19" s="42">
        <f>IF($D19="","",VLOOKUP($D19,'[2]Girls 10 Si Consol Prep'!$A$7:$P$22,4))</f>
        <v>0</v>
      </c>
      <c r="I19" s="165"/>
      <c r="J19" s="166"/>
      <c r="K19" s="177"/>
      <c r="L19" s="166">
        <v>63</v>
      </c>
      <c r="M19" s="176"/>
      <c r="N19" s="176"/>
      <c r="O19" s="176"/>
      <c r="P19" s="87"/>
      <c r="Q19" s="88"/>
      <c r="R19" s="50"/>
    </row>
    <row r="20" spans="1:18" s="51" customFormat="1" ht="9.6" customHeight="1" x14ac:dyDescent="0.2">
      <c r="A20" s="168"/>
      <c r="B20" s="54"/>
      <c r="C20" s="54"/>
      <c r="D20" s="54"/>
      <c r="E20" s="166"/>
      <c r="F20" s="166"/>
      <c r="G20" s="169"/>
      <c r="H20" s="62" t="s">
        <v>11</v>
      </c>
      <c r="I20" s="170" t="s">
        <v>14</v>
      </c>
      <c r="J20" s="171" t="str">
        <f>UPPER(IF(OR(I20="a",I20="as"),E19,IF(OR(I20="b",I20="bs"),E21,)))</f>
        <v>ALI</v>
      </c>
      <c r="K20" s="179"/>
      <c r="L20" s="166"/>
      <c r="M20" s="176"/>
      <c r="N20" s="176"/>
      <c r="O20" s="176"/>
      <c r="P20" s="87"/>
      <c r="Q20" s="88"/>
      <c r="R20" s="50"/>
    </row>
    <row r="21" spans="1:18" s="51" customFormat="1" ht="9.6" customHeight="1" x14ac:dyDescent="0.2">
      <c r="A21" s="164">
        <v>8</v>
      </c>
      <c r="B21" s="42">
        <f>IF($D21="","",VLOOKUP($D21,'[2]Girls 10 Si Consol Prep'!$A$7:$P$22,15))</f>
        <v>0</v>
      </c>
      <c r="C21" s="42">
        <f>IF($D21="","",VLOOKUP($D21,'[2]Girls 10 Si Consol Prep'!$A$7:$P$22,16))</f>
        <v>0</v>
      </c>
      <c r="D21" s="43">
        <v>2</v>
      </c>
      <c r="E21" s="44" t="str">
        <f>UPPER(IF($D21="","",VLOOKUP($D21,'[2]Girls 10 Si Consol Prep'!$A$7:$P$22,2)))</f>
        <v>ALI</v>
      </c>
      <c r="F21" s="44" t="str">
        <f>IF($D21="","",VLOOKUP($D21,'[2]Girls 10 Si Consol Prep'!$A$7:$P$22,3))</f>
        <v>JADE</v>
      </c>
      <c r="G21" s="42"/>
      <c r="H21" s="44">
        <f>IF($D21="","",VLOOKUP($D21,'[2]Girls 10 Si Consol Prep'!$A$7:$P$22,4))</f>
        <v>0</v>
      </c>
      <c r="I21" s="180"/>
      <c r="J21" s="166"/>
      <c r="K21" s="166"/>
      <c r="L21" s="166"/>
      <c r="M21" s="176"/>
      <c r="N21" s="176"/>
      <c r="O21" s="176"/>
      <c r="P21" s="87"/>
      <c r="Q21" s="88"/>
      <c r="R21" s="50"/>
    </row>
    <row r="22" spans="1:18" s="51" customFormat="1" ht="9.6" customHeight="1" x14ac:dyDescent="0.2">
      <c r="A22" s="168"/>
      <c r="B22" s="54"/>
      <c r="C22" s="54"/>
      <c r="D22" s="54"/>
      <c r="E22" s="181"/>
      <c r="F22" s="181"/>
      <c r="G22" s="184"/>
      <c r="H22" s="181"/>
      <c r="I22" s="174"/>
      <c r="J22" s="166"/>
      <c r="K22" s="166"/>
      <c r="L22" s="166"/>
      <c r="M22" s="176"/>
      <c r="N22" s="176"/>
      <c r="O22" s="176"/>
      <c r="P22" s="87"/>
      <c r="Q22" s="88"/>
      <c r="R22" s="50"/>
    </row>
    <row r="23" spans="1:18" s="51" customFormat="1" ht="9.6" hidden="1" customHeight="1" x14ac:dyDescent="0.2">
      <c r="A23" s="164">
        <v>9</v>
      </c>
      <c r="B23" s="42" t="str">
        <f>IF($D23="","",VLOOKUP($D23,'[2]Girls 10 Si Consol Prep'!$A$7:$P$22,15))</f>
        <v/>
      </c>
      <c r="C23" s="42" t="str">
        <f>IF($D23="","",VLOOKUP($D23,'[2]Girls 10 Si Consol Prep'!$A$7:$P$22,16))</f>
        <v/>
      </c>
      <c r="D23" s="43"/>
      <c r="E23" s="44" t="str">
        <f>UPPER(IF($D23="","",VLOOKUP($D23,'[2]Girls 10 Si Consol Prep'!$A$7:$P$22,2)))</f>
        <v/>
      </c>
      <c r="F23" s="44" t="str">
        <f>IF($D23="","",VLOOKUP($D23,'[2]Girls 10 Si Consol Prep'!$A$7:$P$22,3))</f>
        <v/>
      </c>
      <c r="G23" s="44"/>
      <c r="H23" s="44" t="str">
        <f>IF($D23="","",VLOOKUP($D23,'[2]Girls 10 Si Consol Prep'!$A$7:$P$22,4))</f>
        <v/>
      </c>
      <c r="I23" s="165"/>
      <c r="J23" s="166"/>
      <c r="K23" s="166"/>
      <c r="L23" s="166"/>
      <c r="M23" s="176"/>
      <c r="N23" s="176"/>
      <c r="O23" s="176"/>
      <c r="P23" s="87"/>
      <c r="Q23" s="88"/>
      <c r="R23" s="50"/>
    </row>
    <row r="24" spans="1:18" s="51" customFormat="1" ht="9.6" hidden="1" customHeight="1" x14ac:dyDescent="0.2">
      <c r="A24" s="168"/>
      <c r="B24" s="54"/>
      <c r="C24" s="54"/>
      <c r="D24" s="54"/>
      <c r="E24" s="166"/>
      <c r="F24" s="166"/>
      <c r="G24" s="169"/>
      <c r="H24" s="62" t="s">
        <v>11</v>
      </c>
      <c r="I24" s="170"/>
      <c r="J24" s="171" t="str">
        <f>UPPER(IF(OR(I24="a",I24="as"),E23,IF(OR(I24="b",I24="bs"),E25,)))</f>
        <v/>
      </c>
      <c r="K24" s="171"/>
      <c r="L24" s="166"/>
      <c r="M24" s="176"/>
      <c r="N24" s="176"/>
      <c r="O24" s="176"/>
      <c r="P24" s="87"/>
      <c r="Q24" s="88"/>
      <c r="R24" s="50"/>
    </row>
    <row r="25" spans="1:18" s="51" customFormat="1" ht="9.6" hidden="1" customHeight="1" x14ac:dyDescent="0.2">
      <c r="A25" s="168">
        <v>10</v>
      </c>
      <c r="B25" s="42" t="str">
        <f>IF($D25="","",VLOOKUP($D25,'[2]Girls 10 Si Consol Prep'!$A$7:$P$22,15))</f>
        <v/>
      </c>
      <c r="C25" s="42" t="str">
        <f>IF($D25="","",VLOOKUP($D25,'[2]Girls 10 Si Consol Prep'!$A$7:$P$22,16))</f>
        <v/>
      </c>
      <c r="D25" s="43"/>
      <c r="E25" s="42" t="str">
        <f>UPPER(IF($D25="","",VLOOKUP($D25,'[2]Girls 10 Si Consol Prep'!$A$7:$P$22,2)))</f>
        <v/>
      </c>
      <c r="F25" s="42" t="str">
        <f>IF($D25="","",VLOOKUP($D25,'[2]Girls 10 Si Consol Prep'!$A$7:$P$22,3))</f>
        <v/>
      </c>
      <c r="G25" s="42"/>
      <c r="H25" s="42" t="str">
        <f>IF($D25="","",VLOOKUP($D25,'[2]Girls 10 Si Consol Prep'!$A$7:$P$22,4))</f>
        <v/>
      </c>
      <c r="I25" s="172"/>
      <c r="J25" s="166"/>
      <c r="K25" s="173"/>
      <c r="L25" s="166"/>
      <c r="M25" s="176"/>
      <c r="N25" s="176"/>
      <c r="O25" s="176"/>
      <c r="P25" s="87"/>
      <c r="Q25" s="88"/>
      <c r="R25" s="50"/>
    </row>
    <row r="26" spans="1:18" s="51" customFormat="1" ht="9.6" hidden="1" customHeight="1" x14ac:dyDescent="0.2">
      <c r="A26" s="168"/>
      <c r="B26" s="54"/>
      <c r="C26" s="54"/>
      <c r="D26" s="72"/>
      <c r="E26" s="166"/>
      <c r="F26" s="166"/>
      <c r="G26" s="169"/>
      <c r="H26" s="166"/>
      <c r="I26" s="174"/>
      <c r="J26" s="62" t="s">
        <v>11</v>
      </c>
      <c r="K26" s="63"/>
      <c r="L26" s="171" t="str">
        <f>UPPER(IF(OR(K26="a",K26="as"),J24,IF(OR(K26="b",K26="bs"),J28,)))</f>
        <v/>
      </c>
      <c r="M26" s="175"/>
      <c r="N26" s="176"/>
      <c r="O26" s="176"/>
      <c r="P26" s="87"/>
      <c r="Q26" s="88"/>
      <c r="R26" s="50"/>
    </row>
    <row r="27" spans="1:18" s="51" customFormat="1" ht="9.6" hidden="1" customHeight="1" x14ac:dyDescent="0.2">
      <c r="A27" s="168">
        <v>11</v>
      </c>
      <c r="B27" s="42" t="str">
        <f>IF($D27="","",VLOOKUP($D27,'[2]Girls 10 Si Consol Prep'!$A$7:$P$22,15))</f>
        <v/>
      </c>
      <c r="C27" s="42" t="str">
        <f>IF($D27="","",VLOOKUP($D27,'[2]Girls 10 Si Consol Prep'!$A$7:$P$22,16))</f>
        <v/>
      </c>
      <c r="D27" s="43"/>
      <c r="E27" s="42" t="str">
        <f>UPPER(IF($D27="","",VLOOKUP($D27,'[2]Girls 10 Si Consol Prep'!$A$7:$P$22,2)))</f>
        <v/>
      </c>
      <c r="F27" s="42" t="str">
        <f>IF($D27="","",VLOOKUP($D27,'[2]Girls 10 Si Consol Prep'!$A$7:$P$22,3))</f>
        <v/>
      </c>
      <c r="G27" s="42"/>
      <c r="H27" s="42" t="str">
        <f>IF($D27="","",VLOOKUP($D27,'[2]Girls 10 Si Consol Prep'!$A$7:$P$22,4))</f>
        <v/>
      </c>
      <c r="I27" s="165"/>
      <c r="J27" s="166"/>
      <c r="K27" s="177"/>
      <c r="L27" s="166"/>
      <c r="M27" s="178"/>
      <c r="N27" s="176"/>
      <c r="O27" s="176"/>
      <c r="P27" s="87"/>
      <c r="Q27" s="88"/>
      <c r="R27" s="50"/>
    </row>
    <row r="28" spans="1:18" s="51" customFormat="1" ht="9.6" hidden="1" customHeight="1" x14ac:dyDescent="0.2">
      <c r="A28" s="164"/>
      <c r="B28" s="54"/>
      <c r="C28" s="54"/>
      <c r="D28" s="72"/>
      <c r="E28" s="166"/>
      <c r="F28" s="166"/>
      <c r="G28" s="169"/>
      <c r="H28" s="62" t="s">
        <v>11</v>
      </c>
      <c r="I28" s="170"/>
      <c r="J28" s="171" t="str">
        <f>UPPER(IF(OR(I28="a",I28="as"),E27,IF(OR(I28="b",I28="bs"),E29,)))</f>
        <v/>
      </c>
      <c r="K28" s="179"/>
      <c r="L28" s="166"/>
      <c r="M28" s="178"/>
      <c r="N28" s="176"/>
      <c r="O28" s="176"/>
      <c r="P28" s="87"/>
      <c r="Q28" s="88"/>
      <c r="R28" s="50"/>
    </row>
    <row r="29" spans="1:18" s="51" customFormat="1" ht="9.6" hidden="1" customHeight="1" x14ac:dyDescent="0.2">
      <c r="A29" s="168">
        <v>12</v>
      </c>
      <c r="B29" s="42" t="str">
        <f>IF($D29="","",VLOOKUP($D29,'[2]Girls 10 Si Consol Prep'!$A$7:$P$22,15))</f>
        <v/>
      </c>
      <c r="C29" s="42" t="str">
        <f>IF($D29="","",VLOOKUP($D29,'[2]Girls 10 Si Consol Prep'!$A$7:$P$22,16))</f>
        <v/>
      </c>
      <c r="D29" s="43"/>
      <c r="E29" s="42" t="str">
        <f>UPPER(IF($D29="","",VLOOKUP($D29,'[2]Girls 10 Si Consol Prep'!$A$7:$P$22,2)))</f>
        <v/>
      </c>
      <c r="F29" s="42" t="str">
        <f>IF($D29="","",VLOOKUP($D29,'[2]Girls 10 Si Consol Prep'!$A$7:$P$22,3))</f>
        <v/>
      </c>
      <c r="G29" s="42"/>
      <c r="H29" s="42" t="str">
        <f>IF($D29="","",VLOOKUP($D29,'[2]Girls 10 Si Consol Prep'!$A$7:$P$22,4))</f>
        <v/>
      </c>
      <c r="I29" s="180"/>
      <c r="J29" s="166"/>
      <c r="K29" s="166"/>
      <c r="L29" s="166"/>
      <c r="M29" s="178"/>
      <c r="N29" s="176"/>
      <c r="O29" s="176"/>
      <c r="P29" s="87"/>
      <c r="Q29" s="88"/>
      <c r="R29" s="50"/>
    </row>
    <row r="30" spans="1:18" s="51" customFormat="1" ht="9.6" hidden="1" customHeight="1" x14ac:dyDescent="0.2">
      <c r="A30" s="168"/>
      <c r="B30" s="54"/>
      <c r="C30" s="54"/>
      <c r="D30" s="72"/>
      <c r="E30" s="166"/>
      <c r="F30" s="166"/>
      <c r="G30" s="169"/>
      <c r="H30" s="181"/>
      <c r="I30" s="174"/>
      <c r="J30" s="166"/>
      <c r="K30" s="166"/>
      <c r="L30" s="62" t="s">
        <v>11</v>
      </c>
      <c r="M30" s="63"/>
      <c r="N30" s="171" t="str">
        <f>UPPER(IF(OR(M30="a",M30="as"),L26,IF(OR(M30="b",M30="bs"),L34,)))</f>
        <v/>
      </c>
      <c r="O30" s="175"/>
      <c r="P30" s="87"/>
      <c r="Q30" s="88"/>
      <c r="R30" s="50"/>
    </row>
    <row r="31" spans="1:18" s="51" customFormat="1" ht="9.6" hidden="1" customHeight="1" x14ac:dyDescent="0.2">
      <c r="A31" s="168">
        <v>13</v>
      </c>
      <c r="B31" s="42" t="str">
        <f>IF($D31="","",VLOOKUP($D31,'[2]Girls 10 Si Consol Prep'!$A$7:$P$22,15))</f>
        <v/>
      </c>
      <c r="C31" s="42" t="str">
        <f>IF($D31="","",VLOOKUP($D31,'[2]Girls 10 Si Consol Prep'!$A$7:$P$22,16))</f>
        <v/>
      </c>
      <c r="D31" s="43"/>
      <c r="E31" s="42" t="str">
        <f>UPPER(IF($D31="","",VLOOKUP($D31,'[2]Girls 10 Si Consol Prep'!$A$7:$P$22,2)))</f>
        <v/>
      </c>
      <c r="F31" s="42" t="str">
        <f>IF($D31="","",VLOOKUP($D31,'[2]Girls 10 Si Consol Prep'!$A$7:$P$22,3))</f>
        <v/>
      </c>
      <c r="G31" s="42"/>
      <c r="H31" s="42" t="str">
        <f>IF($D31="","",VLOOKUP($D31,'[2]Girls 10 Si Consol Prep'!$A$7:$P$22,4))</f>
        <v/>
      </c>
      <c r="I31" s="182"/>
      <c r="J31" s="166"/>
      <c r="K31" s="166"/>
      <c r="L31" s="166"/>
      <c r="M31" s="178"/>
      <c r="N31" s="166"/>
      <c r="O31" s="176"/>
      <c r="P31" s="87"/>
      <c r="Q31" s="88"/>
      <c r="R31" s="50"/>
    </row>
    <row r="32" spans="1:18" s="51" customFormat="1" ht="9.6" hidden="1" customHeight="1" x14ac:dyDescent="0.2">
      <c r="A32" s="168"/>
      <c r="B32" s="54"/>
      <c r="C32" s="54"/>
      <c r="D32" s="72"/>
      <c r="E32" s="166"/>
      <c r="F32" s="166"/>
      <c r="G32" s="169"/>
      <c r="H32" s="62" t="s">
        <v>11</v>
      </c>
      <c r="I32" s="170"/>
      <c r="J32" s="171" t="str">
        <f>UPPER(IF(OR(I32="a",I32="as"),E31,IF(OR(I32="b",I32="bs"),E33,)))</f>
        <v/>
      </c>
      <c r="K32" s="171"/>
      <c r="L32" s="166"/>
      <c r="M32" s="178"/>
      <c r="N32" s="176"/>
      <c r="O32" s="176"/>
      <c r="P32" s="87"/>
      <c r="Q32" s="88"/>
      <c r="R32" s="50"/>
    </row>
    <row r="33" spans="1:18" s="51" customFormat="1" ht="9.6" hidden="1" customHeight="1" x14ac:dyDescent="0.2">
      <c r="A33" s="168">
        <v>14</v>
      </c>
      <c r="B33" s="42" t="str">
        <f>IF($D33="","",VLOOKUP($D33,'[2]Girls 10 Si Consol Prep'!$A$7:$P$22,15))</f>
        <v/>
      </c>
      <c r="C33" s="42" t="str">
        <f>IF($D33="","",VLOOKUP($D33,'[2]Girls 10 Si Consol Prep'!$A$7:$P$22,16))</f>
        <v/>
      </c>
      <c r="D33" s="43"/>
      <c r="E33" s="42" t="str">
        <f>UPPER(IF($D33="","",VLOOKUP($D33,'[2]Girls 10 Si Consol Prep'!$A$7:$P$22,2)))</f>
        <v/>
      </c>
      <c r="F33" s="42" t="str">
        <f>IF($D33="","",VLOOKUP($D33,'[2]Girls 10 Si Consol Prep'!$A$7:$P$22,3))</f>
        <v/>
      </c>
      <c r="G33" s="42"/>
      <c r="H33" s="42" t="str">
        <f>IF($D33="","",VLOOKUP($D33,'[2]Girls 10 Si Consol Prep'!$A$7:$P$22,4))</f>
        <v/>
      </c>
      <c r="I33" s="172"/>
      <c r="J33" s="166"/>
      <c r="K33" s="173"/>
      <c r="L33" s="166"/>
      <c r="M33" s="178"/>
      <c r="N33" s="176"/>
      <c r="O33" s="176"/>
      <c r="P33" s="87"/>
      <c r="Q33" s="88"/>
      <c r="R33" s="50"/>
    </row>
    <row r="34" spans="1:18" s="51" customFormat="1" ht="9.6" hidden="1" customHeight="1" x14ac:dyDescent="0.2">
      <c r="A34" s="168"/>
      <c r="B34" s="54"/>
      <c r="C34" s="54"/>
      <c r="D34" s="72"/>
      <c r="E34" s="166"/>
      <c r="F34" s="166"/>
      <c r="G34" s="169"/>
      <c r="H34" s="166"/>
      <c r="I34" s="174"/>
      <c r="J34" s="62" t="s">
        <v>11</v>
      </c>
      <c r="K34" s="63"/>
      <c r="L34" s="171" t="str">
        <f>UPPER(IF(OR(K34="a",K34="as"),J32,IF(OR(K34="b",K34="bs"),J36,)))</f>
        <v/>
      </c>
      <c r="M34" s="183"/>
      <c r="N34" s="176"/>
      <c r="O34" s="176"/>
      <c r="P34" s="87"/>
      <c r="Q34" s="88"/>
      <c r="R34" s="50"/>
    </row>
    <row r="35" spans="1:18" s="51" customFormat="1" ht="9.6" hidden="1" customHeight="1" x14ac:dyDescent="0.2">
      <c r="A35" s="168">
        <v>15</v>
      </c>
      <c r="B35" s="42" t="str">
        <f>IF($D35="","",VLOOKUP($D35,'[2]Girls 10 Si Consol Prep'!$A$7:$P$22,15))</f>
        <v/>
      </c>
      <c r="C35" s="42" t="str">
        <f>IF($D35="","",VLOOKUP($D35,'[2]Girls 10 Si Consol Prep'!$A$7:$P$22,16))</f>
        <v/>
      </c>
      <c r="D35" s="43"/>
      <c r="E35" s="42" t="str">
        <f>UPPER(IF($D35="","",VLOOKUP($D35,'[2]Girls 10 Si Consol Prep'!$A$7:$P$22,2)))</f>
        <v/>
      </c>
      <c r="F35" s="42" t="str">
        <f>IF($D35="","",VLOOKUP($D35,'[2]Girls 10 Si Consol Prep'!$A$7:$P$22,3))</f>
        <v/>
      </c>
      <c r="G35" s="42"/>
      <c r="H35" s="42" t="str">
        <f>IF($D35="","",VLOOKUP($D35,'[2]Girls 10 Si Consol Prep'!$A$7:$P$22,4))</f>
        <v/>
      </c>
      <c r="I35" s="165"/>
      <c r="J35" s="166"/>
      <c r="K35" s="177"/>
      <c r="L35" s="166"/>
      <c r="M35" s="176"/>
      <c r="N35" s="176"/>
      <c r="O35" s="176"/>
      <c r="P35" s="87"/>
      <c r="Q35" s="88"/>
      <c r="R35" s="50"/>
    </row>
    <row r="36" spans="1:18" s="51" customFormat="1" ht="9.6" hidden="1" customHeight="1" x14ac:dyDescent="0.2">
      <c r="A36" s="168"/>
      <c r="B36" s="54"/>
      <c r="C36" s="54"/>
      <c r="D36" s="54"/>
      <c r="E36" s="166"/>
      <c r="F36" s="166"/>
      <c r="G36" s="169"/>
      <c r="H36" s="62" t="s">
        <v>11</v>
      </c>
      <c r="I36" s="170"/>
      <c r="J36" s="171" t="str">
        <f>UPPER(IF(OR(I36="a",I36="as"),E35,IF(OR(I36="b",I36="bs"),E37,)))</f>
        <v/>
      </c>
      <c r="K36" s="179"/>
      <c r="L36" s="166"/>
      <c r="M36" s="176"/>
      <c r="N36" s="176"/>
      <c r="O36" s="176"/>
      <c r="P36" s="87"/>
      <c r="Q36" s="88"/>
      <c r="R36" s="50"/>
    </row>
    <row r="37" spans="1:18" s="51" customFormat="1" ht="9.6" hidden="1" customHeight="1" x14ac:dyDescent="0.2">
      <c r="A37" s="164">
        <v>16</v>
      </c>
      <c r="B37" s="42" t="str">
        <f>IF($D37="","",VLOOKUP($D37,'[2]Girls 10 Si Consol Prep'!$A$7:$P$22,15))</f>
        <v/>
      </c>
      <c r="C37" s="42" t="str">
        <f>IF($D37="","",VLOOKUP($D37,'[2]Girls 10 Si Consol Prep'!$A$7:$P$22,16))</f>
        <v/>
      </c>
      <c r="D37" s="43"/>
      <c r="E37" s="44" t="str">
        <f>UPPER(IF($D37="","",VLOOKUP($D37,'[2]Girls 10 Si Consol Prep'!$A$7:$P$22,2)))</f>
        <v/>
      </c>
      <c r="F37" s="44" t="str">
        <f>IF($D37="","",VLOOKUP($D37,'[2]Girls 10 Si Consol Prep'!$A$7:$P$22,3))</f>
        <v/>
      </c>
      <c r="G37" s="42"/>
      <c r="H37" s="44" t="str">
        <f>IF($D37="","",VLOOKUP($D37,'[2]Girls 10 Si Consol Prep'!$A$7:$P$22,4))</f>
        <v/>
      </c>
      <c r="I37" s="180"/>
      <c r="J37" s="166"/>
      <c r="K37" s="166"/>
      <c r="L37" s="166"/>
      <c r="M37" s="176"/>
      <c r="N37" s="176"/>
      <c r="O37" s="176"/>
      <c r="P37" s="87"/>
      <c r="Q37" s="88"/>
      <c r="R37" s="50"/>
    </row>
    <row r="38" spans="1:18" s="51" customFormat="1" ht="9.6" customHeight="1" x14ac:dyDescent="0.2">
      <c r="A38" s="185"/>
      <c r="B38" s="54"/>
      <c r="C38" s="54"/>
      <c r="D38" s="54"/>
      <c r="E38" s="181"/>
      <c r="F38" s="181"/>
      <c r="G38" s="184"/>
      <c r="H38" s="166"/>
      <c r="I38" s="174"/>
      <c r="J38" s="166"/>
      <c r="K38" s="166"/>
      <c r="L38" s="166"/>
      <c r="M38" s="176"/>
      <c r="N38" s="176"/>
      <c r="O38" s="176"/>
      <c r="P38" s="87"/>
      <c r="Q38" s="88"/>
      <c r="R38" s="50"/>
    </row>
    <row r="39" spans="1:18" s="51" customFormat="1" ht="9.6" customHeight="1" x14ac:dyDescent="0.2">
      <c r="A39" s="186"/>
      <c r="B39" s="47"/>
      <c r="C39" s="47"/>
      <c r="D39" s="54"/>
      <c r="E39" s="47"/>
      <c r="F39" s="47"/>
      <c r="G39" s="47"/>
      <c r="H39" s="47"/>
      <c r="I39" s="54"/>
      <c r="J39" s="47"/>
      <c r="K39" s="47"/>
      <c r="L39" s="47"/>
      <c r="M39" s="84"/>
      <c r="N39" s="84"/>
      <c r="O39" s="84"/>
      <c r="P39" s="87"/>
      <c r="Q39" s="88"/>
      <c r="R39" s="50"/>
    </row>
    <row r="40" spans="1:18" s="51" customFormat="1" ht="9.6" customHeight="1" x14ac:dyDescent="0.2">
      <c r="A40" s="185"/>
      <c r="B40" s="54"/>
      <c r="C40" s="54"/>
      <c r="D40" s="54"/>
      <c r="E40" s="47"/>
      <c r="F40" s="47"/>
      <c r="H40" s="187"/>
      <c r="I40" s="54"/>
      <c r="J40" s="47"/>
      <c r="K40" s="47"/>
      <c r="L40" s="47"/>
      <c r="M40" s="84"/>
      <c r="N40" s="84"/>
      <c r="O40" s="84"/>
      <c r="P40" s="87"/>
      <c r="Q40" s="88"/>
      <c r="R40" s="50"/>
    </row>
    <row r="41" spans="1:18" s="51" customFormat="1" ht="9.6" customHeight="1" x14ac:dyDescent="0.2">
      <c r="A41" s="185"/>
      <c r="B41" s="47"/>
      <c r="C41" s="47"/>
      <c r="D41" s="54"/>
      <c r="E41" s="47"/>
      <c r="F41" s="47"/>
      <c r="G41" s="47"/>
      <c r="H41" s="47"/>
      <c r="I41" s="54"/>
      <c r="J41" s="47"/>
      <c r="K41" s="69"/>
      <c r="L41" s="47"/>
      <c r="M41" s="84"/>
      <c r="N41" s="84"/>
      <c r="O41" s="84"/>
      <c r="P41" s="87"/>
      <c r="Q41" s="88"/>
      <c r="R41" s="50"/>
    </row>
    <row r="42" spans="1:18" s="51" customFormat="1" ht="9.6" customHeight="1" x14ac:dyDescent="0.2">
      <c r="A42" s="185"/>
      <c r="B42" s="54"/>
      <c r="C42" s="54"/>
      <c r="D42" s="54"/>
      <c r="E42" s="47"/>
      <c r="F42" s="47"/>
      <c r="H42" s="47"/>
      <c r="I42" s="54"/>
      <c r="J42" s="187"/>
      <c r="K42" s="54"/>
      <c r="L42" s="47"/>
      <c r="M42" s="84"/>
      <c r="N42" s="84"/>
      <c r="O42" s="84"/>
      <c r="P42" s="87"/>
      <c r="Q42" s="88"/>
      <c r="R42" s="50"/>
    </row>
    <row r="43" spans="1:18" s="51" customFormat="1" ht="9.6" hidden="1" customHeight="1" x14ac:dyDescent="0.2">
      <c r="A43" s="185"/>
      <c r="B43" s="47"/>
      <c r="C43" s="47"/>
      <c r="D43" s="54"/>
      <c r="E43" s="47"/>
      <c r="F43" s="47"/>
      <c r="G43" s="47"/>
      <c r="H43" s="47"/>
      <c r="I43" s="54"/>
      <c r="J43" s="47"/>
      <c r="K43" s="47"/>
      <c r="L43" s="47"/>
      <c r="M43" s="84"/>
      <c r="N43" s="84"/>
      <c r="O43" s="84"/>
      <c r="P43" s="87"/>
      <c r="Q43" s="88"/>
      <c r="R43" s="188"/>
    </row>
    <row r="44" spans="1:18" s="51" customFormat="1" ht="9.6" hidden="1" customHeight="1" x14ac:dyDescent="0.2">
      <c r="A44" s="185"/>
      <c r="B44" s="54"/>
      <c r="C44" s="54"/>
      <c r="D44" s="54"/>
      <c r="E44" s="47"/>
      <c r="F44" s="47"/>
      <c r="H44" s="187"/>
      <c r="I44" s="54"/>
      <c r="J44" s="47"/>
      <c r="K44" s="47"/>
      <c r="L44" s="47"/>
      <c r="M44" s="84"/>
      <c r="N44" s="84"/>
      <c r="O44" s="84"/>
      <c r="P44" s="87"/>
      <c r="Q44" s="88"/>
      <c r="R44" s="50"/>
    </row>
    <row r="45" spans="1:18" s="51" customFormat="1" ht="9.6" hidden="1" customHeight="1" x14ac:dyDescent="0.2">
      <c r="A45" s="185"/>
      <c r="B45" s="47"/>
      <c r="C45" s="47"/>
      <c r="D45" s="54"/>
      <c r="E45" s="47"/>
      <c r="F45" s="47"/>
      <c r="G45" s="47"/>
      <c r="H45" s="47"/>
      <c r="I45" s="54"/>
      <c r="J45" s="47"/>
      <c r="K45" s="47"/>
      <c r="L45" s="47"/>
      <c r="M45" s="84"/>
      <c r="N45" s="84"/>
      <c r="O45" s="84"/>
      <c r="P45" s="87"/>
      <c r="Q45" s="88"/>
      <c r="R45" s="50"/>
    </row>
    <row r="46" spans="1:18" s="51" customFormat="1" ht="9.6" hidden="1" customHeight="1" x14ac:dyDescent="0.2">
      <c r="A46" s="185"/>
      <c r="B46" s="54"/>
      <c r="C46" s="54"/>
      <c r="D46" s="54"/>
      <c r="E46" s="47"/>
      <c r="F46" s="47"/>
      <c r="H46" s="47"/>
      <c r="I46" s="54"/>
      <c r="J46" s="47"/>
      <c r="K46" s="47"/>
      <c r="L46" s="187"/>
      <c r="M46" s="54"/>
      <c r="N46" s="47"/>
      <c r="O46" s="84"/>
      <c r="P46" s="87"/>
      <c r="Q46" s="88"/>
      <c r="R46" s="50"/>
    </row>
    <row r="47" spans="1:18" s="51" customFormat="1" ht="9.6" hidden="1" customHeight="1" x14ac:dyDescent="0.2">
      <c r="A47" s="185"/>
      <c r="B47" s="47"/>
      <c r="C47" s="47"/>
      <c r="D47" s="54"/>
      <c r="E47" s="47"/>
      <c r="F47" s="47"/>
      <c r="G47" s="47"/>
      <c r="H47" s="47"/>
      <c r="I47" s="54"/>
      <c r="J47" s="47"/>
      <c r="K47" s="47"/>
      <c r="L47" s="47"/>
      <c r="M47" s="84"/>
      <c r="N47" s="47"/>
      <c r="O47" s="84"/>
      <c r="P47" s="87"/>
      <c r="Q47" s="88"/>
      <c r="R47" s="50"/>
    </row>
    <row r="48" spans="1:18" s="51" customFormat="1" ht="9.6" hidden="1" customHeight="1" x14ac:dyDescent="0.2">
      <c r="A48" s="185"/>
      <c r="B48" s="54"/>
      <c r="C48" s="54"/>
      <c r="D48" s="54"/>
      <c r="E48" s="47"/>
      <c r="F48" s="47"/>
      <c r="H48" s="187"/>
      <c r="I48" s="54"/>
      <c r="J48" s="47"/>
      <c r="K48" s="47"/>
      <c r="L48" s="47"/>
      <c r="M48" s="84"/>
      <c r="N48" s="84"/>
      <c r="O48" s="84"/>
      <c r="P48" s="87"/>
      <c r="Q48" s="88"/>
      <c r="R48" s="50"/>
    </row>
    <row r="49" spans="1:18" s="51" customFormat="1" ht="9.6" hidden="1" customHeight="1" x14ac:dyDescent="0.2">
      <c r="A49" s="185"/>
      <c r="B49" s="47"/>
      <c r="C49" s="47"/>
      <c r="D49" s="54"/>
      <c r="E49" s="47"/>
      <c r="F49" s="47"/>
      <c r="G49" s="47"/>
      <c r="H49" s="47"/>
      <c r="I49" s="54"/>
      <c r="J49" s="47"/>
      <c r="K49" s="69"/>
      <c r="L49" s="47"/>
      <c r="M49" s="84"/>
      <c r="N49" s="84"/>
      <c r="O49" s="84"/>
      <c r="P49" s="87"/>
      <c r="Q49" s="88"/>
      <c r="R49" s="50"/>
    </row>
    <row r="50" spans="1:18" s="51" customFormat="1" ht="9.6" hidden="1" customHeight="1" x14ac:dyDescent="0.2">
      <c r="A50" s="185"/>
      <c r="B50" s="54"/>
      <c r="C50" s="54"/>
      <c r="D50" s="54"/>
      <c r="E50" s="47"/>
      <c r="F50" s="47"/>
      <c r="H50" s="47"/>
      <c r="I50" s="54"/>
      <c r="J50" s="187"/>
      <c r="K50" s="54"/>
      <c r="L50" s="47"/>
      <c r="M50" s="84"/>
      <c r="N50" s="84"/>
      <c r="O50" s="84"/>
      <c r="P50" s="87"/>
      <c r="Q50" s="88"/>
      <c r="R50" s="50"/>
    </row>
    <row r="51" spans="1:18" s="51" customFormat="1" ht="9.6" hidden="1" customHeight="1" x14ac:dyDescent="0.2">
      <c r="A51" s="185"/>
      <c r="B51" s="47"/>
      <c r="C51" s="47"/>
      <c r="D51" s="54"/>
      <c r="E51" s="47"/>
      <c r="F51" s="47"/>
      <c r="G51" s="47"/>
      <c r="H51" s="47"/>
      <c r="I51" s="54"/>
      <c r="J51" s="47"/>
      <c r="K51" s="47"/>
      <c r="L51" s="47"/>
      <c r="M51" s="84"/>
      <c r="N51" s="84"/>
      <c r="O51" s="84"/>
      <c r="P51" s="87"/>
      <c r="Q51" s="88"/>
      <c r="R51" s="50"/>
    </row>
    <row r="52" spans="1:18" s="51" customFormat="1" ht="9.6" hidden="1" customHeight="1" x14ac:dyDescent="0.2">
      <c r="A52" s="185"/>
      <c r="B52" s="54"/>
      <c r="C52" s="54"/>
      <c r="D52" s="54"/>
      <c r="E52" s="47"/>
      <c r="F52" s="47"/>
      <c r="H52" s="187"/>
      <c r="I52" s="54"/>
      <c r="J52" s="47"/>
      <c r="K52" s="47"/>
      <c r="L52" s="47"/>
      <c r="M52" s="84"/>
      <c r="N52" s="84"/>
      <c r="O52" s="84"/>
      <c r="P52" s="87"/>
      <c r="Q52" s="88"/>
      <c r="R52" s="50"/>
    </row>
    <row r="53" spans="1:18" s="51" customFormat="1" ht="9.6" hidden="1" customHeight="1" x14ac:dyDescent="0.2">
      <c r="A53" s="186"/>
      <c r="B53" s="47"/>
      <c r="C53" s="47"/>
      <c r="D53" s="54"/>
      <c r="E53" s="47"/>
      <c r="F53" s="47"/>
      <c r="G53" s="47"/>
      <c r="H53" s="47"/>
      <c r="I53" s="54"/>
      <c r="J53" s="47"/>
      <c r="K53" s="47"/>
      <c r="L53" s="47"/>
      <c r="M53" s="47"/>
      <c r="N53" s="167"/>
      <c r="O53" s="167"/>
      <c r="P53" s="87"/>
      <c r="Q53" s="88"/>
      <c r="R53" s="50"/>
    </row>
    <row r="54" spans="1:18" s="51" customFormat="1" ht="9.6" hidden="1" customHeight="1" x14ac:dyDescent="0.2">
      <c r="A54" s="185"/>
      <c r="B54" s="54"/>
      <c r="C54" s="54"/>
      <c r="D54" s="54"/>
      <c r="E54" s="181"/>
      <c r="F54" s="181"/>
      <c r="G54" s="184"/>
      <c r="H54" s="166"/>
      <c r="I54" s="174"/>
      <c r="J54" s="166"/>
      <c r="K54" s="166"/>
      <c r="L54" s="166"/>
      <c r="M54" s="176"/>
      <c r="N54" s="176"/>
      <c r="O54" s="176"/>
      <c r="P54" s="87"/>
      <c r="Q54" s="88"/>
      <c r="R54" s="50"/>
    </row>
    <row r="55" spans="1:18" s="51" customFormat="1" ht="9.6" hidden="1" customHeight="1" x14ac:dyDescent="0.2">
      <c r="A55" s="186"/>
      <c r="B55" s="47"/>
      <c r="C55" s="47"/>
      <c r="D55" s="54"/>
      <c r="E55" s="47"/>
      <c r="F55" s="47"/>
      <c r="G55" s="47"/>
      <c r="H55" s="47"/>
      <c r="I55" s="54"/>
      <c r="J55" s="47"/>
      <c r="K55" s="47"/>
      <c r="L55" s="47"/>
      <c r="M55" s="84"/>
      <c r="N55" s="84"/>
      <c r="O55" s="84"/>
      <c r="P55" s="87"/>
      <c r="Q55" s="88"/>
      <c r="R55" s="50"/>
    </row>
    <row r="56" spans="1:18" s="51" customFormat="1" ht="9.6" hidden="1" customHeight="1" x14ac:dyDescent="0.2">
      <c r="A56" s="185"/>
      <c r="B56" s="54"/>
      <c r="C56" s="54"/>
      <c r="D56" s="54"/>
      <c r="E56" s="47"/>
      <c r="F56" s="47"/>
      <c r="H56" s="187"/>
      <c r="I56" s="54"/>
      <c r="J56" s="47"/>
      <c r="K56" s="47"/>
      <c r="L56" s="47"/>
      <c r="M56" s="84"/>
      <c r="N56" s="84"/>
      <c r="O56" s="84"/>
      <c r="P56" s="87"/>
      <c r="Q56" s="88"/>
      <c r="R56" s="50"/>
    </row>
    <row r="57" spans="1:18" s="51" customFormat="1" ht="9.6" hidden="1" customHeight="1" x14ac:dyDescent="0.2">
      <c r="A57" s="185"/>
      <c r="B57" s="47"/>
      <c r="C57" s="47"/>
      <c r="D57" s="54"/>
      <c r="E57" s="47"/>
      <c r="F57" s="47"/>
      <c r="G57" s="47"/>
      <c r="H57" s="47"/>
      <c r="I57" s="54"/>
      <c r="J57" s="47"/>
      <c r="K57" s="69"/>
      <c r="L57" s="47"/>
      <c r="M57" s="84"/>
      <c r="N57" s="84"/>
      <c r="O57" s="84"/>
      <c r="P57" s="87"/>
      <c r="Q57" s="88"/>
      <c r="R57" s="50"/>
    </row>
    <row r="58" spans="1:18" s="51" customFormat="1" ht="9.6" hidden="1" customHeight="1" x14ac:dyDescent="0.2">
      <c r="A58" s="185"/>
      <c r="B58" s="54"/>
      <c r="C58" s="54"/>
      <c r="D58" s="54"/>
      <c r="E58" s="47"/>
      <c r="F58" s="47"/>
      <c r="H58" s="47"/>
      <c r="I58" s="54"/>
      <c r="J58" s="187"/>
      <c r="K58" s="54"/>
      <c r="L58" s="47"/>
      <c r="M58" s="84"/>
      <c r="N58" s="84"/>
      <c r="O58" s="84"/>
      <c r="P58" s="87"/>
      <c r="Q58" s="88"/>
      <c r="R58" s="50"/>
    </row>
    <row r="59" spans="1:18" s="51" customFormat="1" ht="9.6" hidden="1" customHeight="1" x14ac:dyDescent="0.2">
      <c r="A59" s="185"/>
      <c r="B59" s="47"/>
      <c r="C59" s="47"/>
      <c r="D59" s="54"/>
      <c r="E59" s="47"/>
      <c r="F59" s="47"/>
      <c r="G59" s="47"/>
      <c r="H59" s="47"/>
      <c r="I59" s="54"/>
      <c r="J59" s="47"/>
      <c r="K59" s="47"/>
      <c r="L59" s="47"/>
      <c r="M59" s="84"/>
      <c r="N59" s="84"/>
      <c r="O59" s="84"/>
      <c r="P59" s="87"/>
      <c r="Q59" s="88"/>
      <c r="R59" s="188"/>
    </row>
    <row r="60" spans="1:18" s="51" customFormat="1" ht="9.6" hidden="1" customHeight="1" x14ac:dyDescent="0.2">
      <c r="A60" s="185"/>
      <c r="B60" s="54"/>
      <c r="C60" s="54"/>
      <c r="D60" s="54"/>
      <c r="E60" s="47"/>
      <c r="F60" s="47"/>
      <c r="H60" s="187"/>
      <c r="I60" s="54"/>
      <c r="J60" s="47"/>
      <c r="K60" s="47"/>
      <c r="L60" s="47"/>
      <c r="M60" s="84"/>
      <c r="N60" s="84"/>
      <c r="O60" s="84"/>
      <c r="P60" s="87"/>
      <c r="Q60" s="88"/>
      <c r="R60" s="50"/>
    </row>
    <row r="61" spans="1:18" s="51" customFormat="1" ht="9.6" hidden="1" customHeight="1" x14ac:dyDescent="0.2">
      <c r="A61" s="185"/>
      <c r="B61" s="47"/>
      <c r="C61" s="47"/>
      <c r="D61" s="54"/>
      <c r="E61" s="47"/>
      <c r="F61" s="47"/>
      <c r="G61" s="47"/>
      <c r="H61" s="47"/>
      <c r="I61" s="54"/>
      <c r="J61" s="47"/>
      <c r="K61" s="47"/>
      <c r="L61" s="47"/>
      <c r="M61" s="84"/>
      <c r="N61" s="84"/>
      <c r="O61" s="84"/>
      <c r="P61" s="87"/>
      <c r="Q61" s="88"/>
      <c r="R61" s="50"/>
    </row>
    <row r="62" spans="1:18" s="51" customFormat="1" ht="9.6" hidden="1" customHeight="1" x14ac:dyDescent="0.2">
      <c r="A62" s="185"/>
      <c r="B62" s="54"/>
      <c r="C62" s="54"/>
      <c r="D62" s="54"/>
      <c r="E62" s="47"/>
      <c r="F62" s="47"/>
      <c r="H62" s="47"/>
      <c r="I62" s="54"/>
      <c r="J62" s="47"/>
      <c r="K62" s="47"/>
      <c r="L62" s="187"/>
      <c r="M62" s="54"/>
      <c r="N62" s="47"/>
      <c r="O62" s="84"/>
      <c r="P62" s="87"/>
      <c r="Q62" s="88"/>
      <c r="R62" s="50"/>
    </row>
    <row r="63" spans="1:18" s="51" customFormat="1" ht="9.6" hidden="1" customHeight="1" x14ac:dyDescent="0.2">
      <c r="A63" s="185"/>
      <c r="B63" s="47"/>
      <c r="C63" s="47"/>
      <c r="D63" s="54"/>
      <c r="E63" s="47"/>
      <c r="F63" s="47"/>
      <c r="G63" s="47"/>
      <c r="H63" s="47"/>
      <c r="I63" s="54"/>
      <c r="J63" s="47"/>
      <c r="K63" s="47"/>
      <c r="L63" s="47"/>
      <c r="M63" s="84"/>
      <c r="N63" s="47"/>
      <c r="O63" s="84"/>
      <c r="P63" s="87"/>
      <c r="Q63" s="88"/>
      <c r="R63" s="50"/>
    </row>
    <row r="64" spans="1:18" s="51" customFormat="1" ht="9.6" hidden="1" customHeight="1" x14ac:dyDescent="0.2">
      <c r="A64" s="185"/>
      <c r="B64" s="54"/>
      <c r="C64" s="54"/>
      <c r="D64" s="54"/>
      <c r="E64" s="47"/>
      <c r="F64" s="47"/>
      <c r="H64" s="187"/>
      <c r="I64" s="54"/>
      <c r="J64" s="47"/>
      <c r="K64" s="47"/>
      <c r="L64" s="47"/>
      <c r="M64" s="84"/>
      <c r="N64" s="84"/>
      <c r="O64" s="84"/>
      <c r="P64" s="87"/>
      <c r="Q64" s="88"/>
      <c r="R64" s="50"/>
    </row>
    <row r="65" spans="1:18" s="51" customFormat="1" ht="9.6" hidden="1" customHeight="1" x14ac:dyDescent="0.2">
      <c r="A65" s="185"/>
      <c r="B65" s="47"/>
      <c r="C65" s="47"/>
      <c r="D65" s="54"/>
      <c r="E65" s="47"/>
      <c r="F65" s="47"/>
      <c r="G65" s="47"/>
      <c r="H65" s="47"/>
      <c r="I65" s="54"/>
      <c r="J65" s="47"/>
      <c r="K65" s="69"/>
      <c r="L65" s="47"/>
      <c r="M65" s="84"/>
      <c r="N65" s="84"/>
      <c r="O65" s="84"/>
      <c r="P65" s="87"/>
      <c r="Q65" s="88"/>
      <c r="R65" s="50"/>
    </row>
    <row r="66" spans="1:18" s="51" customFormat="1" ht="9.6" hidden="1" customHeight="1" x14ac:dyDescent="0.2">
      <c r="A66" s="185"/>
      <c r="B66" s="54"/>
      <c r="C66" s="54"/>
      <c r="D66" s="54"/>
      <c r="E66" s="47"/>
      <c r="F66" s="47"/>
      <c r="H66" s="47"/>
      <c r="I66" s="54"/>
      <c r="J66" s="187"/>
      <c r="K66" s="54"/>
      <c r="L66" s="47"/>
      <c r="M66" s="84"/>
      <c r="N66" s="84"/>
      <c r="O66" s="84"/>
      <c r="P66" s="87"/>
      <c r="Q66" s="88"/>
      <c r="R66" s="50"/>
    </row>
    <row r="67" spans="1:18" s="51" customFormat="1" ht="9.6" hidden="1" customHeight="1" x14ac:dyDescent="0.2">
      <c r="A67" s="185"/>
      <c r="B67" s="47"/>
      <c r="C67" s="47"/>
      <c r="D67" s="54"/>
      <c r="E67" s="47"/>
      <c r="F67" s="47"/>
      <c r="G67" s="47"/>
      <c r="H67" s="47"/>
      <c r="I67" s="54"/>
      <c r="J67" s="47"/>
      <c r="K67" s="47"/>
      <c r="L67" s="47"/>
      <c r="M67" s="84"/>
      <c r="N67" s="84"/>
      <c r="O67" s="84"/>
      <c r="P67" s="87"/>
      <c r="Q67" s="88"/>
      <c r="R67" s="50"/>
    </row>
    <row r="68" spans="1:18" s="51" customFormat="1" ht="9.6" hidden="1" customHeight="1" x14ac:dyDescent="0.2">
      <c r="A68" s="185"/>
      <c r="B68" s="54"/>
      <c r="C68" s="54"/>
      <c r="D68" s="54"/>
      <c r="E68" s="47"/>
      <c r="F68" s="47"/>
      <c r="H68" s="187"/>
      <c r="I68" s="54"/>
      <c r="J68" s="47"/>
      <c r="K68" s="47"/>
      <c r="L68" s="47"/>
      <c r="M68" s="84"/>
      <c r="N68" s="84"/>
      <c r="O68" s="84"/>
      <c r="P68" s="87"/>
      <c r="Q68" s="88"/>
      <c r="R68" s="50"/>
    </row>
    <row r="69" spans="1:18" s="51" customFormat="1" ht="9.6" hidden="1" customHeight="1" x14ac:dyDescent="0.2">
      <c r="A69" s="186"/>
      <c r="B69" s="47"/>
      <c r="C69" s="47"/>
      <c r="D69" s="54"/>
      <c r="E69" s="47"/>
      <c r="F69" s="47"/>
      <c r="G69" s="47"/>
      <c r="H69" s="47"/>
      <c r="I69" s="54"/>
      <c r="J69" s="47"/>
      <c r="K69" s="47"/>
      <c r="L69" s="47"/>
      <c r="M69" s="47"/>
      <c r="N69" s="167"/>
      <c r="O69" s="167"/>
      <c r="P69" s="87"/>
      <c r="Q69" s="88"/>
      <c r="R69" s="50"/>
    </row>
    <row r="70" spans="1:18" s="93" customFormat="1" ht="6.75" customHeight="1" x14ac:dyDescent="0.2">
      <c r="A70" s="189"/>
      <c r="B70" s="189"/>
      <c r="C70" s="189"/>
      <c r="D70" s="189"/>
      <c r="E70" s="190"/>
      <c r="F70" s="190"/>
      <c r="G70" s="190"/>
      <c r="H70" s="190"/>
      <c r="I70" s="191"/>
      <c r="J70" s="90"/>
      <c r="K70" s="91"/>
      <c r="L70" s="90"/>
      <c r="M70" s="91"/>
      <c r="N70" s="90"/>
      <c r="O70" s="91"/>
      <c r="P70" s="90"/>
      <c r="Q70" s="91"/>
      <c r="R70" s="92"/>
    </row>
    <row r="71" spans="1:18" s="105" customFormat="1" ht="10.5" customHeight="1" x14ac:dyDescent="0.2">
      <c r="A71" s="94" t="s">
        <v>15</v>
      </c>
      <c r="B71" s="95"/>
      <c r="C71" s="96"/>
      <c r="D71" s="97" t="s">
        <v>16</v>
      </c>
      <c r="E71" s="98" t="s">
        <v>39</v>
      </c>
      <c r="F71" s="97"/>
      <c r="G71" s="192"/>
      <c r="H71" s="193"/>
      <c r="I71" s="97" t="s">
        <v>16</v>
      </c>
      <c r="J71" s="98" t="s">
        <v>18</v>
      </c>
      <c r="K71" s="100"/>
      <c r="L71" s="98" t="s">
        <v>19</v>
      </c>
      <c r="M71" s="101"/>
      <c r="N71" s="102" t="s">
        <v>20</v>
      </c>
      <c r="O71" s="102"/>
      <c r="P71" s="103"/>
      <c r="Q71" s="104"/>
    </row>
    <row r="72" spans="1:18" s="105" customFormat="1" ht="9" customHeight="1" x14ac:dyDescent="0.2">
      <c r="A72" s="106" t="s">
        <v>21</v>
      </c>
      <c r="B72" s="107"/>
      <c r="C72" s="108"/>
      <c r="D72" s="109">
        <v>1</v>
      </c>
      <c r="E72" s="110" t="str">
        <f>IF(D72&gt;$Q$79,,UPPER(VLOOKUP(D72,'[2]Girls 10 Si Consol Prep'!$A$7:$R$134,2)))</f>
        <v>READY</v>
      </c>
      <c r="F72" s="194"/>
      <c r="G72" s="110"/>
      <c r="H72" s="195"/>
      <c r="I72" s="196" t="s">
        <v>22</v>
      </c>
      <c r="J72" s="107"/>
      <c r="K72" s="114"/>
      <c r="L72" s="107"/>
      <c r="M72" s="115"/>
      <c r="N72" s="116" t="s">
        <v>41</v>
      </c>
      <c r="O72" s="117"/>
      <c r="P72" s="117"/>
      <c r="Q72" s="118"/>
    </row>
    <row r="73" spans="1:18" s="105" customFormat="1" ht="9" customHeight="1" x14ac:dyDescent="0.2">
      <c r="A73" s="106" t="s">
        <v>24</v>
      </c>
      <c r="B73" s="107"/>
      <c r="C73" s="108"/>
      <c r="D73" s="109">
        <v>2</v>
      </c>
      <c r="E73" s="110" t="str">
        <f>IF(D73&gt;$Q$79,,UPPER(VLOOKUP(D73,'[2]Girls 10 Si Consol Prep'!$A$7:$R$134,2)))</f>
        <v>ALI</v>
      </c>
      <c r="F73" s="194"/>
      <c r="G73" s="110"/>
      <c r="H73" s="195"/>
      <c r="I73" s="196" t="s">
        <v>26</v>
      </c>
      <c r="J73" s="107"/>
      <c r="K73" s="114"/>
      <c r="L73" s="107"/>
      <c r="M73" s="115"/>
      <c r="N73" s="197"/>
      <c r="O73" s="120"/>
      <c r="P73" s="119"/>
      <c r="Q73" s="121"/>
    </row>
    <row r="74" spans="1:18" s="105" customFormat="1" ht="9" customHeight="1" x14ac:dyDescent="0.2">
      <c r="A74" s="122" t="s">
        <v>25</v>
      </c>
      <c r="B74" s="119"/>
      <c r="C74" s="123"/>
      <c r="D74" s="109">
        <v>3</v>
      </c>
      <c r="E74" s="110">
        <f>IF(D74&gt;$Q$79,,UPPER(VLOOKUP(D74,'[2]Girls 10 Si Consol Prep'!$A$7:$R$134,2)))</f>
        <v>0</v>
      </c>
      <c r="F74" s="194"/>
      <c r="G74" s="110"/>
      <c r="H74" s="195"/>
      <c r="I74" s="196" t="s">
        <v>29</v>
      </c>
      <c r="J74" s="107"/>
      <c r="K74" s="114"/>
      <c r="L74" s="107"/>
      <c r="M74" s="115"/>
      <c r="N74" s="116" t="s">
        <v>27</v>
      </c>
      <c r="O74" s="117"/>
      <c r="P74" s="117"/>
      <c r="Q74" s="118"/>
    </row>
    <row r="75" spans="1:18" s="105" customFormat="1" ht="9" customHeight="1" x14ac:dyDescent="0.2">
      <c r="A75" s="124"/>
      <c r="B75" s="125"/>
      <c r="C75" s="126"/>
      <c r="D75" s="109">
        <v>4</v>
      </c>
      <c r="E75" s="110">
        <f>IF(D75&gt;$Q$79,,UPPER(VLOOKUP(D75,'[2]Girls 10 Si Consol Prep'!$A$7:$R$134,2)))</f>
        <v>0</v>
      </c>
      <c r="F75" s="194"/>
      <c r="G75" s="110"/>
      <c r="H75" s="195"/>
      <c r="I75" s="196" t="s">
        <v>32</v>
      </c>
      <c r="J75" s="107"/>
      <c r="K75" s="114"/>
      <c r="L75" s="107"/>
      <c r="M75" s="115"/>
      <c r="N75" s="107"/>
      <c r="O75" s="114"/>
      <c r="P75" s="107"/>
      <c r="Q75" s="115"/>
    </row>
    <row r="76" spans="1:18" s="105" customFormat="1" ht="9" customHeight="1" x14ac:dyDescent="0.2">
      <c r="A76" s="127" t="s">
        <v>28</v>
      </c>
      <c r="B76" s="128"/>
      <c r="C76" s="129"/>
      <c r="D76" s="109"/>
      <c r="E76" s="110"/>
      <c r="F76" s="194"/>
      <c r="G76" s="110"/>
      <c r="H76" s="195"/>
      <c r="I76" s="196" t="s">
        <v>42</v>
      </c>
      <c r="J76" s="107"/>
      <c r="K76" s="114"/>
      <c r="L76" s="107"/>
      <c r="M76" s="115"/>
      <c r="N76" s="119"/>
      <c r="O76" s="120"/>
      <c r="P76" s="119"/>
      <c r="Q76" s="121"/>
    </row>
    <row r="77" spans="1:18" s="105" customFormat="1" ht="9" customHeight="1" x14ac:dyDescent="0.2">
      <c r="A77" s="106" t="s">
        <v>21</v>
      </c>
      <c r="B77" s="107"/>
      <c r="C77" s="108"/>
      <c r="D77" s="109"/>
      <c r="E77" s="110"/>
      <c r="F77" s="194"/>
      <c r="G77" s="110"/>
      <c r="H77" s="195"/>
      <c r="I77" s="196" t="s">
        <v>43</v>
      </c>
      <c r="J77" s="107"/>
      <c r="K77" s="114"/>
      <c r="L77" s="107"/>
      <c r="M77" s="115"/>
      <c r="N77" s="116" t="s">
        <v>30</v>
      </c>
      <c r="O77" s="117"/>
      <c r="P77" s="117"/>
      <c r="Q77" s="118"/>
    </row>
    <row r="78" spans="1:18" s="105" customFormat="1" ht="9" customHeight="1" x14ac:dyDescent="0.2">
      <c r="A78" s="106" t="s">
        <v>31</v>
      </c>
      <c r="B78" s="107"/>
      <c r="C78" s="130"/>
      <c r="D78" s="109"/>
      <c r="E78" s="110"/>
      <c r="F78" s="194"/>
      <c r="G78" s="110"/>
      <c r="H78" s="195"/>
      <c r="I78" s="196" t="s">
        <v>44</v>
      </c>
      <c r="J78" s="107"/>
      <c r="K78" s="114"/>
      <c r="L78" s="107"/>
      <c r="M78" s="115"/>
      <c r="N78" s="107"/>
      <c r="O78" s="114"/>
      <c r="P78" s="107"/>
      <c r="Q78" s="115"/>
    </row>
    <row r="79" spans="1:18" s="105" customFormat="1" ht="9" customHeight="1" x14ac:dyDescent="0.2">
      <c r="A79" s="122" t="s">
        <v>33</v>
      </c>
      <c r="B79" s="119"/>
      <c r="C79" s="131"/>
      <c r="D79" s="132"/>
      <c r="E79" s="133"/>
      <c r="F79" s="198"/>
      <c r="G79" s="133"/>
      <c r="H79" s="199"/>
      <c r="I79" s="200" t="s">
        <v>45</v>
      </c>
      <c r="J79" s="119"/>
      <c r="K79" s="120"/>
      <c r="L79" s="119"/>
      <c r="M79" s="121"/>
      <c r="N79" s="119" t="str">
        <f>Q4</f>
        <v>Lamech Kevin Clarke</v>
      </c>
      <c r="O79" s="120"/>
      <c r="P79" s="119"/>
      <c r="Q79" s="201">
        <f>MIN(4,'[2]Girls 10 Si Consol Prep'!R5)</f>
        <v>2</v>
      </c>
    </row>
  </sheetData>
  <mergeCells count="1">
    <mergeCell ref="E2:N2"/>
  </mergeCells>
  <conditionalFormatting sqref="F67:H67 F51:H51 F53:H53 F39:H39 F41:H41 F43:H43 F45:H45 F47:H47 G23 G25 G27 G29 G31 G33 G35 G37 F49:H49 F69:H69 F55:H55 F57:H57 F59:H59 F61:H61 F63:H63 F65:H65 G7 G9 G11 G13 G15 G17 G19 G21">
    <cfRule type="expression" dxfId="13" priority="14" stopIfTrue="1">
      <formula>AND($D7&lt;9,$C7&gt;0)</formula>
    </cfRule>
  </conditionalFormatting>
  <conditionalFormatting sqref="H40 H60 J50 H24 H48 H32 J58 H68 H36 H56 J66 H64 J10 L46 H28 L14 J18 J26 J34 L30 L62 H44 J42 H52 H8 H16 H20 H12">
    <cfRule type="expression" dxfId="12" priority="11" stopIfTrue="1">
      <formula>AND($N$1="CU",H8="Umpire")</formula>
    </cfRule>
    <cfRule type="expression" dxfId="11" priority="12" stopIfTrue="1">
      <formula>AND($N$1="CU",H8&lt;&gt;"Umpire",I8&lt;&gt;"")</formula>
    </cfRule>
    <cfRule type="expression" dxfId="10" priority="13" stopIfTrue="1">
      <formula>AND($N$1="CU",H8&lt;&gt;"Umpire")</formula>
    </cfRule>
  </conditionalFormatting>
  <conditionalFormatting sqref="D53 D47 D45 D43 D41 D39 D69 D67 D49 D65 D63 D61 D59 D57 D55 D51">
    <cfRule type="expression" dxfId="9" priority="10" stopIfTrue="1">
      <formula>AND($D39&lt;9,$C39&gt;0)</formula>
    </cfRule>
  </conditionalFormatting>
  <conditionalFormatting sqref="E55 E57 E59 E61 E63 E65 E67 E69 E39 E41 E43 E45 E47 E49 E51 E53">
    <cfRule type="cellIs" dxfId="8" priority="8" stopIfTrue="1" operator="equal">
      <formula>"Bye"</formula>
    </cfRule>
    <cfRule type="expression" dxfId="7" priority="9" stopIfTrue="1">
      <formula>AND($D39&lt;9,$C39&gt;0)</formula>
    </cfRule>
  </conditionalFormatting>
  <conditionalFormatting sqref="L10 L18 L26 L34 N30 N62 L58 L66 N14 N46 L42 L50 J8 J12 J16 J20 J24 J28 J32 J36 J56 J60 J64 J68 J40 J44 J48 J52">
    <cfRule type="expression" dxfId="6" priority="6" stopIfTrue="1">
      <formula>I8="as"</formula>
    </cfRule>
    <cfRule type="expression" dxfId="5" priority="7" stopIfTrue="1">
      <formula>I8="bs"</formula>
    </cfRule>
  </conditionalFormatting>
  <conditionalFormatting sqref="B7 B9 B11 B13 B15 B17 B19 B21 B23 B25 B27 B29 B31 B33 B35 B37 B55 B57 B59 B61 B63 B65 B67 B69 B39 B41 B43 B45 B47 B49 B51 B53">
    <cfRule type="cellIs" dxfId="4" priority="4" stopIfTrue="1" operator="equal">
      <formula>"QA"</formula>
    </cfRule>
    <cfRule type="cellIs" dxfId="3" priority="5" stopIfTrue="1" operator="equal">
      <formula>"DA"</formula>
    </cfRule>
  </conditionalFormatting>
  <conditionalFormatting sqref="I8 I12 I16 I20 I24 I28 I32 I36 M30 M14 K10 K34 Q79 K18 K26">
    <cfRule type="expression" dxfId="2" priority="3" stopIfTrue="1">
      <formula>$N$1="CU"</formula>
    </cfRule>
  </conditionalFormatting>
  <conditionalFormatting sqref="E35 E37 E25 E33 E31 E29 E27 E23 E19 E21 E9 E17 E15 E13 E11 E7">
    <cfRule type="cellIs" dxfId="1" priority="2" stopIfTrue="1" operator="equal">
      <formula>"Bye"</formula>
    </cfRule>
  </conditionalFormatting>
  <conditionalFormatting sqref="D7 D9 D11 D13 D37 D35 D19 D21 D23 D25 D27 D29 D31 D33">
    <cfRule type="expression" dxfId="0" priority="1" stopIfTrue="1">
      <formula>$D7&lt;5</formula>
    </cfRule>
  </conditionalFormatting>
  <dataValidations count="1">
    <dataValidation type="list" allowBlank="1" showInputMessage="1" sqref="H40 H56 H44 H36 H52 H60 H48 H24 H68 H28 H64 H32 H20 H8 H12 H16 J66 J58 L30 L62 J34 J26 J18 J10 L14 J50 J42 L46">
      <formula1>$T$7:$T$16</formula1>
    </dataValidation>
  </dataValidations>
  <printOptions horizontalCentered="1"/>
  <pageMargins left="0.35" right="0.35" top="0.39" bottom="0.39" header="0" footer="0"/>
  <pageSetup paperSize="9" orientation="landscape"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Jun_Show_CU">
                <anchor moveWithCells="1" sizeWithCells="1">
                  <from>
                    <xdr:col>11</xdr:col>
                    <xdr:colOff>514350</xdr:colOff>
                    <xdr:row>0</xdr:row>
                    <xdr:rowOff>9525</xdr:rowOff>
                  </from>
                  <to>
                    <xdr:col>13</xdr:col>
                    <xdr:colOff>361950</xdr:colOff>
                    <xdr:row>0</xdr:row>
                    <xdr:rowOff>171450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topLeftCell="A4" workbookViewId="0">
      <selection activeCell="O28" sqref="O28"/>
    </sheetView>
  </sheetViews>
  <sheetFormatPr defaultRowHeight="12.75" x14ac:dyDescent="0.2"/>
  <cols>
    <col min="1" max="1" width="32.7109375" style="399" customWidth="1"/>
    <col min="2" max="2" width="13" style="399" customWidth="1"/>
    <col min="3" max="3" width="12.140625" style="399" customWidth="1"/>
    <col min="4" max="4" width="20.7109375" style="399" customWidth="1"/>
    <col min="5" max="5" width="14.85546875" style="399" customWidth="1"/>
    <col min="6" max="6" width="11" style="399" customWidth="1"/>
    <col min="7" max="7" width="9.85546875" style="399" customWidth="1"/>
    <col min="8" max="16384" width="9.140625" style="399"/>
  </cols>
  <sheetData>
    <row r="1" spans="1:16" ht="9.75" customHeight="1" x14ac:dyDescent="0.25">
      <c r="A1" s="503"/>
      <c r="B1" s="503"/>
      <c r="C1" s="503"/>
      <c r="D1" s="503"/>
      <c r="E1" s="503"/>
      <c r="F1" s="503"/>
      <c r="G1" s="503"/>
      <c r="H1" s="503"/>
    </row>
    <row r="2" spans="1:16" ht="19.5" customHeight="1" x14ac:dyDescent="0.25">
      <c r="A2" s="400"/>
      <c r="B2" s="400" t="s">
        <v>132</v>
      </c>
      <c r="C2" s="400"/>
      <c r="D2" s="400"/>
      <c r="E2" s="400"/>
      <c r="F2" s="401"/>
      <c r="G2" s="401"/>
      <c r="H2" s="401"/>
    </row>
    <row r="3" spans="1:16" ht="71.25" customHeight="1" thickBot="1" x14ac:dyDescent="0.35">
      <c r="A3" s="402"/>
      <c r="B3" s="403"/>
      <c r="C3" s="403"/>
      <c r="D3" s="403"/>
      <c r="E3" s="403"/>
      <c r="F3" s="403"/>
      <c r="G3" s="403"/>
      <c r="H3" s="404"/>
      <c r="I3" s="405"/>
      <c r="J3" s="405"/>
      <c r="K3" s="405"/>
      <c r="L3" s="406"/>
      <c r="M3" s="407"/>
      <c r="N3" s="408"/>
      <c r="O3" s="409"/>
      <c r="P3" s="409"/>
    </row>
    <row r="4" spans="1:16" ht="15.75" thickTop="1" x14ac:dyDescent="0.2">
      <c r="A4" s="410" t="s">
        <v>133</v>
      </c>
      <c r="B4" s="411"/>
      <c r="C4" s="411" t="s">
        <v>134</v>
      </c>
      <c r="D4" s="411"/>
      <c r="E4" s="411" t="s">
        <v>37</v>
      </c>
      <c r="F4" s="411"/>
      <c r="G4" s="412"/>
      <c r="H4" s="413"/>
      <c r="I4" s="414"/>
    </row>
    <row r="5" spans="1:16" ht="15" x14ac:dyDescent="0.2">
      <c r="A5" s="415"/>
      <c r="B5" s="416"/>
      <c r="C5" s="416"/>
      <c r="D5" s="416"/>
      <c r="E5" s="416"/>
      <c r="F5" s="416"/>
      <c r="G5" s="417"/>
      <c r="H5" s="418"/>
      <c r="I5" s="414"/>
    </row>
    <row r="6" spans="1:16" ht="15" x14ac:dyDescent="0.2">
      <c r="A6" s="419" t="s">
        <v>135</v>
      </c>
      <c r="B6" s="420"/>
      <c r="C6" s="420" t="s">
        <v>176</v>
      </c>
      <c r="D6" s="420"/>
      <c r="E6" s="420" t="s">
        <v>177</v>
      </c>
      <c r="F6" s="420"/>
      <c r="G6" s="421"/>
      <c r="H6" s="418"/>
      <c r="I6" s="414"/>
    </row>
    <row r="7" spans="1:16" ht="15" x14ac:dyDescent="0.2">
      <c r="A7" s="422"/>
      <c r="B7" s="423"/>
      <c r="C7" s="423"/>
      <c r="D7" s="423"/>
      <c r="E7" s="423"/>
      <c r="F7" s="423"/>
      <c r="G7" s="424"/>
      <c r="H7" s="425"/>
      <c r="I7" s="414"/>
    </row>
    <row r="8" spans="1:16" ht="15" x14ac:dyDescent="0.2">
      <c r="A8" s="419" t="s">
        <v>137</v>
      </c>
      <c r="B8" s="420"/>
      <c r="C8" s="420" t="s">
        <v>250</v>
      </c>
      <c r="D8" s="420"/>
      <c r="E8" s="420" t="s">
        <v>251</v>
      </c>
      <c r="F8" s="420"/>
      <c r="G8" s="421"/>
      <c r="H8" s="425"/>
      <c r="I8" s="414"/>
    </row>
    <row r="9" spans="1:16" ht="15" x14ac:dyDescent="0.2">
      <c r="A9" s="422"/>
      <c r="B9" s="423"/>
      <c r="C9" s="423"/>
      <c r="D9" s="423"/>
      <c r="E9" s="423"/>
      <c r="F9" s="423"/>
      <c r="G9" s="424"/>
      <c r="H9" s="425"/>
      <c r="I9" s="414"/>
    </row>
    <row r="10" spans="1:16" ht="15" x14ac:dyDescent="0.2">
      <c r="A10" s="419" t="s">
        <v>138</v>
      </c>
      <c r="B10" s="420"/>
      <c r="C10" s="420" t="s">
        <v>219</v>
      </c>
      <c r="D10" s="420"/>
      <c r="E10" s="420" t="s">
        <v>220</v>
      </c>
      <c r="F10" s="420"/>
      <c r="G10" s="421"/>
      <c r="H10" s="425"/>
      <c r="I10" s="414"/>
    </row>
    <row r="11" spans="1:16" ht="15" x14ac:dyDescent="0.2">
      <c r="A11" s="422"/>
      <c r="B11" s="423"/>
      <c r="C11" s="423"/>
      <c r="D11" s="423"/>
      <c r="E11" s="423"/>
      <c r="F11" s="423"/>
      <c r="G11" s="424"/>
      <c r="H11" s="425"/>
      <c r="I11" s="414"/>
    </row>
    <row r="12" spans="1:16" ht="15" x14ac:dyDescent="0.2">
      <c r="A12" s="419" t="s">
        <v>140</v>
      </c>
      <c r="B12" s="420"/>
      <c r="C12" s="420" t="s">
        <v>153</v>
      </c>
      <c r="D12" s="420"/>
      <c r="E12" s="420" t="s">
        <v>221</v>
      </c>
      <c r="F12" s="420"/>
      <c r="G12" s="421"/>
      <c r="H12" s="426"/>
      <c r="I12" s="414"/>
    </row>
    <row r="13" spans="1:16" ht="15" x14ac:dyDescent="0.2">
      <c r="A13" s="422"/>
      <c r="B13" s="423"/>
      <c r="C13" s="423"/>
      <c r="D13" s="423"/>
      <c r="E13" s="423"/>
      <c r="F13" s="423"/>
      <c r="G13" s="424"/>
      <c r="H13" s="426"/>
      <c r="I13" s="414"/>
      <c r="K13" s="427"/>
    </row>
    <row r="14" spans="1:16" ht="15" x14ac:dyDescent="0.2">
      <c r="A14" s="419" t="s">
        <v>143</v>
      </c>
      <c r="B14" s="420"/>
      <c r="C14" s="420" t="s">
        <v>222</v>
      </c>
      <c r="D14" s="420"/>
      <c r="E14" s="420" t="s">
        <v>223</v>
      </c>
      <c r="F14" s="420"/>
      <c r="G14" s="421"/>
      <c r="H14" s="426"/>
      <c r="I14" s="414"/>
    </row>
    <row r="15" spans="1:16" ht="15" x14ac:dyDescent="0.2">
      <c r="A15" s="422"/>
      <c r="B15" s="423"/>
      <c r="C15" s="423"/>
      <c r="D15" s="423"/>
      <c r="E15" s="423"/>
      <c r="F15" s="423"/>
      <c r="G15" s="424"/>
      <c r="H15" s="426"/>
      <c r="I15" s="414"/>
    </row>
    <row r="16" spans="1:16" ht="15" x14ac:dyDescent="0.2">
      <c r="A16" s="419" t="s">
        <v>144</v>
      </c>
      <c r="B16" s="420"/>
      <c r="C16" s="420" t="s">
        <v>224</v>
      </c>
      <c r="D16" s="420"/>
      <c r="E16" s="420" t="s">
        <v>225</v>
      </c>
      <c r="F16" s="420"/>
      <c r="G16" s="421"/>
      <c r="H16" s="426"/>
      <c r="I16" s="414"/>
    </row>
    <row r="17" spans="1:9" ht="15" x14ac:dyDescent="0.2">
      <c r="A17" s="422"/>
      <c r="B17" s="423"/>
      <c r="C17" s="423"/>
      <c r="D17" s="423"/>
      <c r="E17" s="423"/>
      <c r="F17" s="423"/>
      <c r="G17" s="424"/>
      <c r="H17" s="426"/>
      <c r="I17" s="414"/>
    </row>
    <row r="18" spans="1:9" ht="15" x14ac:dyDescent="0.2">
      <c r="A18" s="419" t="s">
        <v>145</v>
      </c>
      <c r="B18" s="420"/>
      <c r="C18" s="420" t="s">
        <v>226</v>
      </c>
      <c r="D18" s="420"/>
      <c r="E18" s="420" t="s">
        <v>227</v>
      </c>
      <c r="F18" s="420"/>
      <c r="G18" s="421"/>
      <c r="H18" s="426"/>
      <c r="I18" s="414"/>
    </row>
    <row r="19" spans="1:9" ht="15" x14ac:dyDescent="0.2">
      <c r="A19" s="422"/>
      <c r="B19" s="423"/>
      <c r="C19" s="423"/>
      <c r="D19" s="423"/>
      <c r="E19" s="423"/>
      <c r="F19" s="423"/>
      <c r="G19" s="424"/>
      <c r="H19" s="426"/>
      <c r="I19" s="414"/>
    </row>
    <row r="20" spans="1:9" ht="15" x14ac:dyDescent="0.2">
      <c r="A20" s="419" t="s">
        <v>147</v>
      </c>
      <c r="B20" s="420"/>
      <c r="C20" s="420" t="s">
        <v>228</v>
      </c>
      <c r="D20" s="420"/>
      <c r="E20" s="420" t="s">
        <v>164</v>
      </c>
      <c r="F20" s="420"/>
      <c r="G20" s="421"/>
      <c r="H20" s="426"/>
      <c r="I20" s="414"/>
    </row>
    <row r="21" spans="1:9" ht="15" x14ac:dyDescent="0.2">
      <c r="A21" s="422"/>
      <c r="B21" s="423"/>
      <c r="C21" s="423"/>
      <c r="D21" s="423"/>
      <c r="E21" s="423"/>
      <c r="F21" s="423"/>
      <c r="G21" s="424"/>
      <c r="H21" s="426"/>
      <c r="I21" s="414"/>
    </row>
    <row r="22" spans="1:9" ht="15" x14ac:dyDescent="0.2">
      <c r="A22" s="419" t="s">
        <v>149</v>
      </c>
      <c r="B22" s="420"/>
      <c r="C22" s="420" t="s">
        <v>229</v>
      </c>
      <c r="D22" s="420"/>
      <c r="E22" s="420" t="s">
        <v>230</v>
      </c>
      <c r="F22" s="420"/>
      <c r="G22" s="421"/>
      <c r="H22" s="426"/>
      <c r="I22" s="414"/>
    </row>
    <row r="23" spans="1:9" ht="15" x14ac:dyDescent="0.2">
      <c r="A23" s="422"/>
      <c r="B23" s="423"/>
      <c r="C23" s="423"/>
      <c r="D23" s="423"/>
      <c r="E23" s="423"/>
      <c r="F23" s="423"/>
      <c r="G23" s="424"/>
      <c r="H23" s="426"/>
      <c r="I23" s="414"/>
    </row>
    <row r="24" spans="1:9" ht="15" x14ac:dyDescent="0.2">
      <c r="A24" s="419" t="s">
        <v>150</v>
      </c>
      <c r="B24" s="420"/>
      <c r="C24" s="420" t="s">
        <v>231</v>
      </c>
      <c r="D24" s="420"/>
      <c r="E24" s="420" t="s">
        <v>234</v>
      </c>
      <c r="F24" s="420"/>
      <c r="G24" s="421"/>
      <c r="H24" s="426"/>
      <c r="I24" s="414"/>
    </row>
    <row r="25" spans="1:9" ht="15" x14ac:dyDescent="0.2">
      <c r="A25" s="422"/>
      <c r="B25" s="423"/>
      <c r="C25" s="423"/>
      <c r="D25" s="423"/>
      <c r="E25" s="423"/>
      <c r="F25" s="423"/>
      <c r="G25" s="424"/>
      <c r="H25" s="426"/>
      <c r="I25" s="414"/>
    </row>
    <row r="26" spans="1:9" ht="15" x14ac:dyDescent="0.2">
      <c r="A26" s="419" t="s">
        <v>151</v>
      </c>
      <c r="B26" s="420"/>
      <c r="C26" s="420" t="s">
        <v>232</v>
      </c>
      <c r="D26" s="420"/>
      <c r="E26" s="420" t="s">
        <v>233</v>
      </c>
      <c r="F26" s="420"/>
      <c r="G26" s="421"/>
      <c r="H26" s="426"/>
      <c r="I26" s="414"/>
    </row>
    <row r="27" spans="1:9" ht="15" x14ac:dyDescent="0.2">
      <c r="A27" s="422"/>
      <c r="B27" s="423"/>
      <c r="C27" s="423"/>
      <c r="D27" s="423"/>
      <c r="E27" s="423"/>
      <c r="F27" s="423"/>
      <c r="G27" s="424"/>
      <c r="H27" s="426"/>
      <c r="I27" s="414"/>
    </row>
    <row r="28" spans="1:9" ht="15" x14ac:dyDescent="0.2">
      <c r="A28" s="419" t="s">
        <v>152</v>
      </c>
      <c r="B28" s="420"/>
      <c r="C28" s="420" t="s">
        <v>235</v>
      </c>
      <c r="D28" s="420"/>
      <c r="E28" s="420" t="s">
        <v>236</v>
      </c>
      <c r="F28" s="420"/>
      <c r="G28" s="421"/>
      <c r="H28" s="426"/>
      <c r="I28" s="414"/>
    </row>
    <row r="29" spans="1:9" ht="15" x14ac:dyDescent="0.2">
      <c r="A29" s="422"/>
      <c r="B29" s="423"/>
      <c r="C29" s="423"/>
      <c r="D29" s="423"/>
      <c r="E29" s="423"/>
      <c r="F29" s="423"/>
      <c r="G29" s="424"/>
      <c r="H29" s="426"/>
      <c r="I29" s="414"/>
    </row>
    <row r="30" spans="1:9" ht="15" x14ac:dyDescent="0.2">
      <c r="A30" s="419" t="s">
        <v>155</v>
      </c>
      <c r="B30" s="420"/>
      <c r="C30" s="420" t="s">
        <v>156</v>
      </c>
      <c r="D30" s="420"/>
      <c r="E30" s="420" t="s">
        <v>136</v>
      </c>
      <c r="F30" s="420"/>
      <c r="G30" s="421"/>
      <c r="H30" s="426"/>
      <c r="I30" s="414"/>
    </row>
    <row r="31" spans="1:9" ht="15" x14ac:dyDescent="0.2">
      <c r="A31" s="422"/>
      <c r="B31" s="423"/>
      <c r="C31" s="423"/>
      <c r="D31" s="423"/>
      <c r="E31" s="423"/>
      <c r="F31" s="423"/>
      <c r="G31" s="424"/>
      <c r="H31" s="426"/>
      <c r="I31" s="414"/>
    </row>
    <row r="32" spans="1:9" ht="15" x14ac:dyDescent="0.2">
      <c r="A32" s="419" t="s">
        <v>237</v>
      </c>
      <c r="B32" s="420"/>
      <c r="C32" s="420" t="s">
        <v>238</v>
      </c>
      <c r="D32" s="420"/>
      <c r="E32" s="420" t="s">
        <v>239</v>
      </c>
      <c r="F32" s="420"/>
      <c r="G32" s="421"/>
      <c r="H32" s="426"/>
      <c r="I32" s="414"/>
    </row>
    <row r="33" spans="1:9" ht="15" x14ac:dyDescent="0.2">
      <c r="A33" s="422"/>
      <c r="B33" s="423"/>
      <c r="C33" s="423"/>
      <c r="D33" s="423"/>
      <c r="E33" s="423"/>
      <c r="F33" s="423"/>
      <c r="G33" s="424"/>
      <c r="H33" s="426"/>
      <c r="I33" s="414"/>
    </row>
    <row r="34" spans="1:9" ht="15" x14ac:dyDescent="0.2">
      <c r="A34" s="419" t="s">
        <v>244</v>
      </c>
      <c r="B34" s="420"/>
      <c r="C34" s="420" t="s">
        <v>242</v>
      </c>
      <c r="D34" s="420"/>
      <c r="E34" s="420" t="s">
        <v>235</v>
      </c>
      <c r="F34" s="420"/>
      <c r="G34" s="421"/>
      <c r="H34" s="428"/>
      <c r="I34" s="414"/>
    </row>
    <row r="35" spans="1:9" ht="13.5" customHeight="1" x14ac:dyDescent="0.2">
      <c r="A35" s="422"/>
      <c r="B35" s="423"/>
      <c r="C35" s="423" t="s">
        <v>177</v>
      </c>
      <c r="D35" s="423"/>
      <c r="E35" s="423" t="s">
        <v>243</v>
      </c>
      <c r="F35" s="423"/>
      <c r="G35" s="424"/>
      <c r="H35" s="428"/>
      <c r="I35" s="414"/>
    </row>
    <row r="36" spans="1:9" ht="9" customHeight="1" x14ac:dyDescent="0.2">
      <c r="A36" s="419"/>
      <c r="B36" s="420"/>
      <c r="C36" s="420"/>
      <c r="D36" s="420"/>
      <c r="E36" s="420"/>
      <c r="F36" s="420"/>
      <c r="G36" s="421"/>
      <c r="H36" s="428"/>
      <c r="I36" s="414"/>
    </row>
    <row r="37" spans="1:9" ht="9.75" customHeight="1" x14ac:dyDescent="0.2">
      <c r="A37" s="422"/>
      <c r="B37" s="423"/>
      <c r="C37" s="423"/>
      <c r="D37" s="423"/>
      <c r="E37" s="423"/>
      <c r="F37" s="423"/>
      <c r="G37" s="424"/>
      <c r="H37" s="428"/>
      <c r="I37" s="414"/>
    </row>
    <row r="38" spans="1:9" ht="15" customHeight="1" x14ac:dyDescent="0.2">
      <c r="A38" s="419" t="s">
        <v>157</v>
      </c>
      <c r="B38" s="420"/>
      <c r="C38" s="420" t="s">
        <v>139</v>
      </c>
      <c r="D38" s="420"/>
      <c r="E38" s="420" t="s">
        <v>220</v>
      </c>
      <c r="F38" s="420"/>
      <c r="G38" s="421"/>
      <c r="H38" s="428"/>
      <c r="I38" s="414"/>
    </row>
    <row r="39" spans="1:9" ht="15" x14ac:dyDescent="0.2">
      <c r="A39" s="422"/>
      <c r="B39" s="423"/>
      <c r="C39" s="423" t="s">
        <v>245</v>
      </c>
      <c r="D39" s="423"/>
      <c r="E39" s="423" t="s">
        <v>159</v>
      </c>
      <c r="F39" s="423"/>
      <c r="G39" s="424"/>
      <c r="H39" s="428"/>
      <c r="I39" s="414"/>
    </row>
    <row r="40" spans="1:9" ht="28.5" customHeight="1" x14ac:dyDescent="0.2">
      <c r="A40" s="419" t="s">
        <v>240</v>
      </c>
      <c r="B40" s="420"/>
      <c r="C40" s="420" t="s">
        <v>238</v>
      </c>
      <c r="D40" s="420"/>
      <c r="E40" s="420" t="s">
        <v>153</v>
      </c>
      <c r="F40" s="420"/>
      <c r="G40" s="421"/>
      <c r="H40" s="428"/>
      <c r="I40" s="414"/>
    </row>
    <row r="41" spans="1:9" ht="20.25" customHeight="1" x14ac:dyDescent="0.2">
      <c r="A41" s="422"/>
      <c r="B41" s="423"/>
      <c r="C41" s="423" t="s">
        <v>246</v>
      </c>
      <c r="D41" s="423"/>
      <c r="E41" s="423" t="s">
        <v>247</v>
      </c>
      <c r="F41" s="423"/>
      <c r="G41" s="424"/>
      <c r="H41" s="428"/>
      <c r="I41" s="414"/>
    </row>
    <row r="42" spans="1:9" ht="28.5" customHeight="1" x14ac:dyDescent="0.2">
      <c r="A42" s="419" t="s">
        <v>160</v>
      </c>
      <c r="B42" s="420"/>
      <c r="C42" s="420" t="s">
        <v>248</v>
      </c>
      <c r="D42" s="420"/>
      <c r="E42" s="420" t="s">
        <v>223</v>
      </c>
      <c r="F42" s="420"/>
      <c r="G42" s="421"/>
      <c r="H42" s="428"/>
      <c r="I42" s="414"/>
    </row>
    <row r="43" spans="1:9" ht="15" x14ac:dyDescent="0.2">
      <c r="A43" s="422"/>
      <c r="B43" s="423"/>
      <c r="C43" s="423" t="s">
        <v>249</v>
      </c>
      <c r="D43" s="423"/>
      <c r="E43" s="423" t="s">
        <v>158</v>
      </c>
      <c r="F43" s="423"/>
      <c r="G43" s="424"/>
      <c r="H43" s="428"/>
      <c r="I43" s="414"/>
    </row>
    <row r="44" spans="1:9" ht="30" customHeight="1" x14ac:dyDescent="0.2">
      <c r="A44" s="419" t="s">
        <v>241</v>
      </c>
      <c r="B44" s="420"/>
      <c r="C44" s="420" t="s">
        <v>141</v>
      </c>
      <c r="D44" s="420"/>
      <c r="E44" s="420" t="s">
        <v>142</v>
      </c>
      <c r="F44" s="420"/>
      <c r="G44" s="421"/>
      <c r="H44" s="428"/>
      <c r="I44" s="414"/>
    </row>
    <row r="45" spans="1:9" ht="16.5" customHeight="1" x14ac:dyDescent="0.2">
      <c r="A45" s="422"/>
      <c r="B45" s="423"/>
      <c r="C45" s="423" t="s">
        <v>154</v>
      </c>
      <c r="D45" s="423"/>
      <c r="E45" s="423" t="s">
        <v>221</v>
      </c>
      <c r="F45" s="423"/>
      <c r="G45" s="424"/>
      <c r="H45" s="428"/>
      <c r="I45" s="414"/>
    </row>
    <row r="46" spans="1:9" ht="24" customHeight="1" x14ac:dyDescent="0.2">
      <c r="A46" s="419" t="s">
        <v>161</v>
      </c>
      <c r="B46" s="420"/>
      <c r="C46" s="420" t="s">
        <v>252</v>
      </c>
      <c r="D46" s="420"/>
      <c r="E46" s="420" t="s">
        <v>230</v>
      </c>
      <c r="F46" s="420"/>
      <c r="G46" s="421"/>
      <c r="H46" s="428"/>
      <c r="I46" s="414"/>
    </row>
    <row r="47" spans="1:9" ht="13.5" customHeight="1" x14ac:dyDescent="0.2">
      <c r="A47" s="422"/>
      <c r="B47" s="423"/>
      <c r="C47" s="423" t="s">
        <v>146</v>
      </c>
      <c r="D47" s="423"/>
      <c r="E47" s="423" t="s">
        <v>253</v>
      </c>
      <c r="F47" s="423"/>
      <c r="G47" s="424"/>
      <c r="H47" s="428"/>
      <c r="I47" s="414"/>
    </row>
    <row r="48" spans="1:9" ht="20.25" customHeight="1" x14ac:dyDescent="0.2">
      <c r="A48" s="419" t="s">
        <v>162</v>
      </c>
      <c r="B48" s="420"/>
      <c r="C48" s="420" t="s">
        <v>163</v>
      </c>
      <c r="D48" s="420"/>
      <c r="E48" s="420" t="s">
        <v>254</v>
      </c>
      <c r="F48" s="420"/>
      <c r="G48" s="421"/>
      <c r="H48" s="428"/>
      <c r="I48" s="414"/>
    </row>
    <row r="49" spans="1:9" ht="15" x14ac:dyDescent="0.2">
      <c r="A49" s="422"/>
      <c r="B49" s="423"/>
      <c r="C49" s="423" t="s">
        <v>148</v>
      </c>
      <c r="D49" s="423"/>
      <c r="E49" s="423" t="s">
        <v>255</v>
      </c>
      <c r="F49" s="423"/>
      <c r="G49" s="424"/>
      <c r="H49" s="428"/>
      <c r="I49" s="414"/>
    </row>
    <row r="50" spans="1:9" ht="21.75" customHeight="1" x14ac:dyDescent="0.2">
      <c r="A50" s="419" t="s">
        <v>165</v>
      </c>
      <c r="B50" s="420"/>
      <c r="C50" s="420" t="s">
        <v>256</v>
      </c>
      <c r="D50" s="420"/>
      <c r="E50" s="420" t="s">
        <v>223</v>
      </c>
      <c r="F50" s="420"/>
      <c r="G50" s="421"/>
      <c r="H50" s="428"/>
      <c r="I50" s="414"/>
    </row>
    <row r="51" spans="1:9" ht="15" x14ac:dyDescent="0.2">
      <c r="A51" s="422"/>
      <c r="B51" s="423"/>
      <c r="C51" s="423" t="s">
        <v>257</v>
      </c>
      <c r="D51" s="423"/>
      <c r="E51" s="423" t="s">
        <v>142</v>
      </c>
      <c r="F51" s="423"/>
      <c r="G51" s="424"/>
      <c r="H51" s="428"/>
      <c r="I51" s="414"/>
    </row>
    <row r="52" spans="1:9" ht="24.75" customHeight="1" x14ac:dyDescent="0.2">
      <c r="A52" s="419" t="s">
        <v>166</v>
      </c>
      <c r="B52" s="420"/>
      <c r="C52" s="420" t="s">
        <v>277</v>
      </c>
      <c r="D52" s="420"/>
      <c r="E52" s="420" t="s">
        <v>230</v>
      </c>
      <c r="F52" s="420"/>
      <c r="G52" s="421"/>
      <c r="H52" s="428"/>
      <c r="I52" s="414"/>
    </row>
    <row r="53" spans="1:9" ht="15" x14ac:dyDescent="0.2">
      <c r="A53" s="422"/>
      <c r="B53" s="423"/>
      <c r="C53" s="423" t="s">
        <v>148</v>
      </c>
      <c r="D53" s="423"/>
      <c r="E53" s="429" t="s">
        <v>278</v>
      </c>
      <c r="F53" s="429"/>
      <c r="G53" s="424"/>
      <c r="H53" s="428"/>
      <c r="I53" s="414"/>
    </row>
    <row r="54" spans="1:9" ht="15" x14ac:dyDescent="0.2">
      <c r="A54" s="419"/>
      <c r="B54" s="420"/>
      <c r="C54" s="420"/>
      <c r="D54" s="420"/>
      <c r="E54" s="420"/>
      <c r="F54" s="420"/>
      <c r="G54" s="421"/>
      <c r="H54" s="428"/>
      <c r="I54" s="414"/>
    </row>
    <row r="55" spans="1:9" ht="15.75" thickBot="1" x14ac:dyDescent="0.25">
      <c r="A55" s="430"/>
      <c r="B55" s="431"/>
      <c r="C55" s="431"/>
      <c r="D55" s="431"/>
      <c r="E55" s="431"/>
      <c r="F55" s="431"/>
      <c r="G55" s="432"/>
      <c r="H55" s="428"/>
      <c r="I55" s="414"/>
    </row>
    <row r="56" spans="1:9" ht="13.5" thickTop="1" x14ac:dyDescent="0.2"/>
  </sheetData>
  <mergeCells count="1">
    <mergeCell ref="A1:H1"/>
  </mergeCells>
  <pageMargins left="0.23622047244094491" right="0.23622047244094491" top="0" bottom="0.98425196850393704" header="0.51181102362204722" footer="0.51181102362204722"/>
  <pageSetup scale="78" orientation="portrait" horizontalDpi="4294967293" verticalDpi="4294967293" r:id="rId1"/>
  <headerFooter alignWithMargins="0"/>
  <rowBreaks count="1" manualBreakCount="1">
    <brk id="54" max="7"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1">
    <tabColor rgb="FF0070C0"/>
    <pageSetUpPr fitToPage="1"/>
  </sheetPr>
  <dimension ref="A1:T63"/>
  <sheetViews>
    <sheetView showGridLines="0" showZeros="0" workbookViewId="0">
      <selection activeCell="N15" sqref="N15"/>
    </sheetView>
  </sheetViews>
  <sheetFormatPr defaultRowHeight="12.75" x14ac:dyDescent="0.2"/>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8" customWidth="1"/>
    <col min="10" max="10" width="10.7109375" customWidth="1"/>
    <col min="11" max="11" width="1.7109375" style="138" customWidth="1"/>
    <col min="12" max="12" width="10.7109375" customWidth="1"/>
    <col min="13" max="13" width="1.7109375" style="9" customWidth="1"/>
    <col min="14" max="14" width="10.7109375" customWidth="1"/>
    <col min="15" max="15" width="1.7109375" style="138" customWidth="1"/>
    <col min="16" max="16" width="10.7109375" customWidth="1"/>
    <col min="17" max="17" width="1.7109375" style="9" customWidth="1"/>
    <col min="18" max="18" width="9.140625" hidden="1" customWidth="1"/>
    <col min="19" max="19" width="8.7109375" customWidth="1"/>
    <col min="20" max="20" width="9.140625" hidden="1" customWidth="1"/>
  </cols>
  <sheetData>
    <row r="1" spans="1:20" s="3" customFormat="1" ht="107.25" customHeight="1" x14ac:dyDescent="0.2">
      <c r="A1" s="1">
        <f>'[3]Week SetUp'!$A$6</f>
        <v>0</v>
      </c>
      <c r="B1" s="1"/>
      <c r="C1" s="139"/>
      <c r="D1" s="139"/>
      <c r="E1" s="139"/>
      <c r="F1" s="139"/>
      <c r="G1" s="139"/>
      <c r="H1" s="139"/>
      <c r="I1" s="140"/>
      <c r="J1" s="141"/>
      <c r="K1" s="141"/>
      <c r="L1" s="142"/>
      <c r="M1" s="140"/>
      <c r="N1" s="140" t="s">
        <v>34</v>
      </c>
      <c r="O1" s="140"/>
      <c r="P1" s="139"/>
      <c r="Q1" s="140"/>
    </row>
    <row r="2" spans="1:20" s="10" customFormat="1" ht="37.5" customHeight="1" x14ac:dyDescent="0.3">
      <c r="A2" s="7"/>
      <c r="B2" s="7"/>
      <c r="C2" s="7"/>
      <c r="D2" s="7"/>
      <c r="E2" s="493" t="s">
        <v>59</v>
      </c>
      <c r="F2" s="493"/>
      <c r="G2" s="493"/>
      <c r="H2" s="493"/>
      <c r="I2" s="493"/>
      <c r="J2" s="493"/>
      <c r="K2" s="493"/>
      <c r="L2" s="493"/>
      <c r="M2" s="143"/>
      <c r="N2" s="144"/>
      <c r="O2" s="143"/>
      <c r="P2" s="144"/>
      <c r="Q2" s="143"/>
    </row>
    <row r="3" spans="1:20" s="17" customFormat="1" ht="11.25" customHeight="1" x14ac:dyDescent="0.2">
      <c r="A3" s="145" t="s">
        <v>1</v>
      </c>
      <c r="B3" s="145"/>
      <c r="C3" s="145"/>
      <c r="D3" s="145"/>
      <c r="E3" s="145"/>
      <c r="F3" s="145"/>
      <c r="G3" s="145"/>
      <c r="H3" s="145"/>
      <c r="I3" s="14"/>
      <c r="J3" s="13"/>
      <c r="K3" s="14"/>
      <c r="L3" s="145"/>
      <c r="M3" s="14"/>
      <c r="N3" s="145"/>
      <c r="O3" s="14"/>
      <c r="P3" s="145"/>
      <c r="Q3" s="146" t="s">
        <v>2</v>
      </c>
    </row>
    <row r="4" spans="1:20" s="29" customFormat="1" ht="16.5" customHeight="1" thickBot="1" x14ac:dyDescent="0.25">
      <c r="A4" s="147" t="str">
        <f>'[3]Week SetUp'!$A$10</f>
        <v>26th - 30th May 2016</v>
      </c>
      <c r="B4" s="147"/>
      <c r="C4" s="147"/>
      <c r="D4" s="148"/>
      <c r="E4" s="148"/>
      <c r="F4" s="20">
        <f>'[3]Week SetUp'!$C$10</f>
        <v>0</v>
      </c>
      <c r="G4" s="149"/>
      <c r="H4" s="20"/>
      <c r="I4" s="25"/>
      <c r="J4" s="24">
        <f>'[3]Week SetUp'!$D$10</f>
        <v>0</v>
      </c>
      <c r="K4" s="25"/>
      <c r="L4" s="150">
        <f>'[3]Week SetUp'!$A$12</f>
        <v>0</v>
      </c>
      <c r="M4" s="25"/>
      <c r="N4" s="151"/>
      <c r="O4" s="152"/>
      <c r="P4" s="151"/>
      <c r="Q4" s="153" t="str">
        <f>'[3]Week SetUp'!$E$10</f>
        <v>Lamech Kevin Clarke</v>
      </c>
    </row>
    <row r="5" spans="1:20" s="17" customFormat="1" ht="12" x14ac:dyDescent="0.2">
      <c r="A5" s="125"/>
      <c r="B5" s="154" t="s">
        <v>3</v>
      </c>
      <c r="C5" s="154" t="s">
        <v>36</v>
      </c>
      <c r="D5" s="154" t="s">
        <v>4</v>
      </c>
      <c r="E5" s="155" t="s">
        <v>5</v>
      </c>
      <c r="F5" s="155" t="s">
        <v>6</v>
      </c>
      <c r="G5" s="155"/>
      <c r="H5" s="155"/>
      <c r="I5" s="155"/>
      <c r="J5" s="154" t="s">
        <v>8</v>
      </c>
      <c r="K5" s="156"/>
      <c r="L5" s="154" t="s">
        <v>9</v>
      </c>
      <c r="M5" s="156"/>
      <c r="N5" s="154" t="s">
        <v>37</v>
      </c>
      <c r="O5" s="156"/>
      <c r="P5" s="154"/>
      <c r="Q5" s="157"/>
    </row>
    <row r="6" spans="1:20" s="17" customFormat="1" ht="3.75" customHeight="1" thickBot="1" x14ac:dyDescent="0.25">
      <c r="A6" s="158"/>
      <c r="B6" s="159"/>
      <c r="C6" s="160"/>
      <c r="D6" s="159"/>
      <c r="E6" s="161"/>
      <c r="F6" s="161"/>
      <c r="G6" s="85"/>
      <c r="H6" s="161"/>
      <c r="I6" s="162"/>
      <c r="J6" s="159"/>
      <c r="K6" s="162"/>
      <c r="L6" s="159"/>
      <c r="M6" s="162"/>
      <c r="N6" s="159"/>
      <c r="O6" s="162"/>
      <c r="P6" s="159"/>
      <c r="Q6" s="163"/>
    </row>
    <row r="7" spans="1:20" s="51" customFormat="1" ht="10.5" customHeight="1" x14ac:dyDescent="0.2">
      <c r="A7" s="164">
        <v>1</v>
      </c>
      <c r="B7" s="42">
        <f>IF($D7="","",VLOOKUP($D7,'[3]Boys Si Main Draw Prep'!$A$7:$P$22,15))</f>
        <v>0</v>
      </c>
      <c r="C7" s="42">
        <f>IF($D7="","",VLOOKUP($D7,'[3]Boys Si Main Draw Prep'!$A$7:$P$22,16))</f>
        <v>0</v>
      </c>
      <c r="D7" s="43">
        <v>1</v>
      </c>
      <c r="E7" s="44" t="str">
        <f>UPPER(IF($D7="","",VLOOKUP($D7,'[3]Boys Si Main Draw Prep'!$A$7:$P$22,2)))</f>
        <v>NWOKOLO</v>
      </c>
      <c r="F7" s="44" t="str">
        <f>IF($D7="","",VLOOKUP($D7,'[3]Boys Si Main Draw Prep'!$A$7:$P$22,3))</f>
        <v>EBOLUM</v>
      </c>
      <c r="G7" s="44"/>
      <c r="H7" s="44">
        <f>IF($D7="","",VLOOKUP($D7,'[3]Boys Si Main Draw Prep'!$A$7:$P$22,4))</f>
        <v>0</v>
      </c>
      <c r="I7" s="165"/>
      <c r="J7" s="166"/>
      <c r="K7" s="166"/>
      <c r="L7" s="166"/>
      <c r="M7" s="166"/>
      <c r="N7" s="167"/>
      <c r="O7" s="49"/>
      <c r="P7" s="87"/>
      <c r="Q7" s="88"/>
      <c r="R7" s="50"/>
      <c r="T7" s="52" t="str">
        <f>'[3]SetUp Officials'!P21</f>
        <v>Umpire</v>
      </c>
    </row>
    <row r="8" spans="1:20" s="51" customFormat="1" ht="9.6" customHeight="1" x14ac:dyDescent="0.2">
      <c r="A8" s="168"/>
      <c r="B8" s="54"/>
      <c r="C8" s="54"/>
      <c r="D8" s="54"/>
      <c r="E8" s="166"/>
      <c r="F8" s="166"/>
      <c r="G8" s="169"/>
      <c r="H8" s="62" t="s">
        <v>11</v>
      </c>
      <c r="I8" s="170" t="s">
        <v>12</v>
      </c>
      <c r="J8" s="171" t="str">
        <f>UPPER(IF(OR(I8="a",I8="as"),E7,IF(OR(I8="b",I8="bs"),E9,)))</f>
        <v>NWOKOLO</v>
      </c>
      <c r="K8" s="171"/>
      <c r="L8" s="166"/>
      <c r="M8" s="166"/>
      <c r="N8" s="167"/>
      <c r="O8" s="49"/>
      <c r="P8" s="87"/>
      <c r="Q8" s="88"/>
      <c r="R8" s="50"/>
      <c r="T8" s="57" t="str">
        <f>'[3]SetUp Officials'!P22</f>
        <v/>
      </c>
    </row>
    <row r="9" spans="1:20" s="51" customFormat="1" ht="9.6" customHeight="1" x14ac:dyDescent="0.2">
      <c r="A9" s="168">
        <v>2</v>
      </c>
      <c r="B9" s="42">
        <f>IF($D9="","",VLOOKUP($D9,'[3]Boys Si Main Draw Prep'!$A$7:$P$22,15))</f>
        <v>0</v>
      </c>
      <c r="C9" s="42">
        <f>IF($D9="","",VLOOKUP($D9,'[3]Boys Si Main Draw Prep'!$A$7:$P$22,16))</f>
        <v>0</v>
      </c>
      <c r="D9" s="43">
        <v>5</v>
      </c>
      <c r="E9" s="42" t="str">
        <f>UPPER(IF($D9="","",VLOOKUP($D9,'[3]Boys Si Main Draw Prep'!$A$7:$P$22,2)))</f>
        <v>SINGH</v>
      </c>
      <c r="F9" s="42" t="str">
        <f>IF($D9="","",VLOOKUP($D9,'[3]Boys Si Main Draw Prep'!$A$7:$P$22,3))</f>
        <v>JAYDON</v>
      </c>
      <c r="G9" s="42"/>
      <c r="H9" s="42">
        <f>IF($D9="","",VLOOKUP($D9,'[3]Boys Si Main Draw Prep'!$A$7:$P$22,4))</f>
        <v>0</v>
      </c>
      <c r="I9" s="172"/>
      <c r="J9" s="166" t="s">
        <v>88</v>
      </c>
      <c r="K9" s="173"/>
      <c r="L9" s="166"/>
      <c r="M9" s="166"/>
      <c r="N9" s="167"/>
      <c r="O9" s="49"/>
      <c r="P9" s="87"/>
      <c r="Q9" s="88"/>
      <c r="R9" s="50"/>
      <c r="T9" s="57" t="str">
        <f>'[3]SetUp Officials'!P23</f>
        <v/>
      </c>
    </row>
    <row r="10" spans="1:20" s="51" customFormat="1" ht="9.6" customHeight="1" x14ac:dyDescent="0.2">
      <c r="A10" s="168"/>
      <c r="B10" s="54"/>
      <c r="C10" s="54"/>
      <c r="D10" s="72"/>
      <c r="E10" s="166"/>
      <c r="F10" s="166"/>
      <c r="G10" s="169"/>
      <c r="H10" s="166"/>
      <c r="I10" s="174"/>
      <c r="J10" s="62" t="s">
        <v>11</v>
      </c>
      <c r="K10" s="63" t="s">
        <v>12</v>
      </c>
      <c r="L10" s="171" t="str">
        <f>UPPER(IF(OR(K10="a",K10="as"),J8,IF(OR(K10="b",K10="bs"),J12,)))</f>
        <v>NWOKOLO</v>
      </c>
      <c r="M10" s="175"/>
      <c r="N10" s="176"/>
      <c r="O10" s="176"/>
      <c r="P10" s="87"/>
      <c r="Q10" s="88"/>
      <c r="R10" s="50"/>
      <c r="T10" s="57" t="str">
        <f>'[3]SetUp Officials'!P24</f>
        <v/>
      </c>
    </row>
    <row r="11" spans="1:20" s="51" customFormat="1" ht="9.6" customHeight="1" x14ac:dyDescent="0.2">
      <c r="A11" s="168">
        <v>3</v>
      </c>
      <c r="B11" s="42">
        <f>IF($D11="","",VLOOKUP($D11,'[3]Boys Si Main Draw Prep'!$A$7:$P$22,15))</f>
        <v>0</v>
      </c>
      <c r="C11" s="42">
        <f>IF($D11="","",VLOOKUP($D11,'[3]Boys Si Main Draw Prep'!$A$7:$P$22,16))</f>
        <v>0</v>
      </c>
      <c r="D11" s="43">
        <v>8</v>
      </c>
      <c r="E11" s="42" t="str">
        <f>UPPER(IF($D11="","",VLOOKUP($D11,'[3]Boys Si Main Draw Prep'!$A$7:$P$22,2)))</f>
        <v>CORDOVA</v>
      </c>
      <c r="F11" s="42" t="str">
        <f>IF($D11="","",VLOOKUP($D11,'[3]Boys Si Main Draw Prep'!$A$7:$P$22,3))</f>
        <v>JAVIER</v>
      </c>
      <c r="G11" s="42"/>
      <c r="H11" s="42">
        <f>IF($D11="","",VLOOKUP($D11,'[3]Boys Si Main Draw Prep'!$A$7:$P$22,4))</f>
        <v>0</v>
      </c>
      <c r="I11" s="165"/>
      <c r="J11" s="166"/>
      <c r="K11" s="177"/>
      <c r="L11" s="166" t="s">
        <v>127</v>
      </c>
      <c r="M11" s="178"/>
      <c r="N11" s="176"/>
      <c r="O11" s="176"/>
      <c r="P11" s="87"/>
      <c r="Q11" s="88"/>
      <c r="R11" s="50"/>
      <c r="T11" s="57" t="str">
        <f>'[3]SetUp Officials'!P25</f>
        <v/>
      </c>
    </row>
    <row r="12" spans="1:20" s="51" customFormat="1" ht="9.6" customHeight="1" x14ac:dyDescent="0.2">
      <c r="A12" s="168"/>
      <c r="B12" s="54"/>
      <c r="C12" s="54"/>
      <c r="D12" s="72"/>
      <c r="E12" s="166"/>
      <c r="F12" s="166"/>
      <c r="G12" s="169"/>
      <c r="H12" s="62" t="s">
        <v>11</v>
      </c>
      <c r="I12" s="170" t="s">
        <v>12</v>
      </c>
      <c r="J12" s="171" t="str">
        <f>UPPER(IF(OR(I12="a",I12="as"),E11,IF(OR(I12="b",I12="bs"),E13,)))</f>
        <v>CORDOVA</v>
      </c>
      <c r="K12" s="179"/>
      <c r="L12" s="166"/>
      <c r="M12" s="178"/>
      <c r="N12" s="176"/>
      <c r="O12" s="176"/>
      <c r="P12" s="87"/>
      <c r="Q12" s="88"/>
      <c r="R12" s="50"/>
      <c r="T12" s="57" t="str">
        <f>'[3]SetUp Officials'!P26</f>
        <v/>
      </c>
    </row>
    <row r="13" spans="1:20" s="51" customFormat="1" ht="9.6" customHeight="1" x14ac:dyDescent="0.2">
      <c r="A13" s="168">
        <v>4</v>
      </c>
      <c r="B13" s="42">
        <f>IF($D13="","",VLOOKUP($D13,'[3]Boys Si Main Draw Prep'!$A$7:$P$22,15))</f>
        <v>0</v>
      </c>
      <c r="C13" s="42">
        <f>IF($D13="","",VLOOKUP($D13,'[3]Boys Si Main Draw Prep'!$A$7:$P$22,16))</f>
        <v>0</v>
      </c>
      <c r="D13" s="43">
        <v>6</v>
      </c>
      <c r="E13" s="42" t="str">
        <f>UPPER(IF($D13="","",VLOOKUP($D13,'[3]Boys Si Main Draw Prep'!$A$7:$P$22,2)))</f>
        <v>OURA</v>
      </c>
      <c r="F13" s="42" t="str">
        <f>IF($D13="","",VLOOKUP($D13,'[3]Boys Si Main Draw Prep'!$A$7:$P$22,3))</f>
        <v>KATO</v>
      </c>
      <c r="G13" s="42"/>
      <c r="H13" s="42">
        <f>IF($D13="","",VLOOKUP($D13,'[3]Boys Si Main Draw Prep'!$A$7:$P$22,4))</f>
        <v>0</v>
      </c>
      <c r="I13" s="180"/>
      <c r="J13" s="166" t="s">
        <v>96</v>
      </c>
      <c r="K13" s="166"/>
      <c r="L13" s="166"/>
      <c r="M13" s="178"/>
      <c r="N13" s="176"/>
      <c r="O13" s="176"/>
      <c r="P13" s="87"/>
      <c r="Q13" s="88"/>
      <c r="R13" s="50"/>
      <c r="T13" s="57" t="str">
        <f>'[3]SetUp Officials'!P27</f>
        <v/>
      </c>
    </row>
    <row r="14" spans="1:20" s="51" customFormat="1" ht="9.6" customHeight="1" x14ac:dyDescent="0.2">
      <c r="A14" s="168"/>
      <c r="B14" s="54"/>
      <c r="C14" s="54"/>
      <c r="D14" s="72"/>
      <c r="E14" s="166"/>
      <c r="F14" s="166"/>
      <c r="G14" s="169"/>
      <c r="H14" s="181"/>
      <c r="I14" s="174"/>
      <c r="J14" s="166"/>
      <c r="K14" s="166"/>
      <c r="L14" s="62" t="s">
        <v>11</v>
      </c>
      <c r="M14" s="63" t="s">
        <v>84</v>
      </c>
      <c r="N14" s="171" t="str">
        <f>UPPER(IF(OR(M14="a",M14="as"),L10,IF(OR(M14="b",M14="bs"),L18,)))</f>
        <v>SHEPPARD</v>
      </c>
      <c r="O14" s="175"/>
      <c r="P14" s="87"/>
      <c r="Q14" s="88"/>
      <c r="R14" s="50"/>
      <c r="T14" s="57" t="str">
        <f>'[3]SetUp Officials'!P28</f>
        <v/>
      </c>
    </row>
    <row r="15" spans="1:20" s="51" customFormat="1" ht="9.6" customHeight="1" x14ac:dyDescent="0.2">
      <c r="A15" s="164">
        <v>5</v>
      </c>
      <c r="B15" s="42">
        <f>IF($D15="","",VLOOKUP($D15,'[3]Boys Si Main Draw Prep'!$A$7:$P$22,15))</f>
        <v>0</v>
      </c>
      <c r="C15" s="42">
        <f>IF($D15="","",VLOOKUP($D15,'[3]Boys Si Main Draw Prep'!$A$7:$P$22,16))</f>
        <v>0</v>
      </c>
      <c r="D15" s="43">
        <v>4</v>
      </c>
      <c r="E15" s="44" t="str">
        <f>UPPER(IF($D15="","",VLOOKUP($D15,'[3]Boys Si Main Draw Prep'!$A$7:$P$22,2)))</f>
        <v>DURAND</v>
      </c>
      <c r="F15" s="44" t="str">
        <f>IF($D15="","",VLOOKUP($D15,'[3]Boys Si Main Draw Prep'!$A$7:$P$22,3))</f>
        <v>ALEX-JADEN</v>
      </c>
      <c r="G15" s="44"/>
      <c r="H15" s="44">
        <f>IF($D15="","",VLOOKUP($D15,'[3]Boys Si Main Draw Prep'!$A$7:$P$22,4))</f>
        <v>0</v>
      </c>
      <c r="I15" s="182"/>
      <c r="J15" s="166"/>
      <c r="K15" s="166"/>
      <c r="L15" s="166"/>
      <c r="M15" s="178"/>
      <c r="N15" s="166" t="s">
        <v>124</v>
      </c>
      <c r="O15" s="221"/>
      <c r="P15" s="222"/>
      <c r="Q15" s="225"/>
      <c r="R15" s="226"/>
      <c r="S15" s="227"/>
      <c r="T15" s="57" t="str">
        <f>'[3]SetUp Officials'!P29</f>
        <v/>
      </c>
    </row>
    <row r="16" spans="1:20" s="51" customFormat="1" ht="9.6" customHeight="1" thickBot="1" x14ac:dyDescent="0.25">
      <c r="A16" s="168"/>
      <c r="B16" s="54"/>
      <c r="C16" s="54"/>
      <c r="D16" s="72"/>
      <c r="E16" s="166"/>
      <c r="F16" s="166"/>
      <c r="G16" s="169"/>
      <c r="H16" s="62" t="s">
        <v>11</v>
      </c>
      <c r="I16" s="170" t="s">
        <v>38</v>
      </c>
      <c r="J16" s="171" t="str">
        <f>UPPER(IF(OR(I16="a",I16="as"),E15,IF(OR(I16="b",I16="bs"),E17,)))</f>
        <v>SHEPPARD</v>
      </c>
      <c r="K16" s="171"/>
      <c r="L16" s="166"/>
      <c r="M16" s="178"/>
      <c r="N16" s="176"/>
      <c r="O16" s="221"/>
      <c r="P16" s="222"/>
      <c r="Q16" s="225"/>
      <c r="R16" s="226"/>
      <c r="S16" s="227"/>
      <c r="T16" s="74" t="str">
        <f>'[3]SetUp Officials'!P30</f>
        <v>None</v>
      </c>
    </row>
    <row r="17" spans="1:19" s="51" customFormat="1" ht="9.6" customHeight="1" x14ac:dyDescent="0.2">
      <c r="A17" s="168">
        <v>6</v>
      </c>
      <c r="B17" s="42">
        <f>IF($D17="","",VLOOKUP($D17,'[3]Boys Si Main Draw Prep'!$A$7:$P$22,15))</f>
        <v>0</v>
      </c>
      <c r="C17" s="42">
        <f>IF($D17="","",VLOOKUP($D17,'[3]Boys Si Main Draw Prep'!$A$7:$P$22,16))</f>
        <v>0</v>
      </c>
      <c r="D17" s="43">
        <v>3</v>
      </c>
      <c r="E17" s="42" t="str">
        <f>UPPER(IF($D17="","",VLOOKUP($D17,'[3]Boys Si Main Draw Prep'!$A$7:$P$22,2)))</f>
        <v>SHEPPARD</v>
      </c>
      <c r="F17" s="42" t="str">
        <f>IF($D17="","",VLOOKUP($D17,'[3]Boys Si Main Draw Prep'!$A$7:$P$22,3))</f>
        <v>LIAM</v>
      </c>
      <c r="G17" s="42"/>
      <c r="H17" s="42">
        <f>IF($D17="","",VLOOKUP($D17,'[3]Boys Si Main Draw Prep'!$A$7:$P$22,4))</f>
        <v>0</v>
      </c>
      <c r="I17" s="172"/>
      <c r="J17" s="166" t="s">
        <v>97</v>
      </c>
      <c r="K17" s="173"/>
      <c r="L17" s="166"/>
      <c r="M17" s="178"/>
      <c r="N17" s="176"/>
      <c r="O17" s="221"/>
      <c r="P17" s="222"/>
      <c r="Q17" s="225"/>
      <c r="R17" s="226"/>
      <c r="S17" s="227"/>
    </row>
    <row r="18" spans="1:19" s="51" customFormat="1" ht="9.6" customHeight="1" x14ac:dyDescent="0.2">
      <c r="A18" s="168"/>
      <c r="B18" s="54"/>
      <c r="C18" s="54"/>
      <c r="D18" s="72"/>
      <c r="E18" s="166"/>
      <c r="F18" s="166"/>
      <c r="G18" s="169"/>
      <c r="H18" s="166"/>
      <c r="I18" s="174"/>
      <c r="J18" s="62" t="s">
        <v>11</v>
      </c>
      <c r="K18" s="63" t="s">
        <v>12</v>
      </c>
      <c r="L18" s="171" t="str">
        <f>UPPER(IF(OR(K18="a",K18="as"),J16,IF(OR(K18="b",K18="bs"),J20,)))</f>
        <v>SHEPPARD</v>
      </c>
      <c r="M18" s="183"/>
      <c r="N18" s="176"/>
      <c r="O18" s="221"/>
      <c r="P18" s="222"/>
      <c r="Q18" s="225"/>
      <c r="R18" s="226"/>
      <c r="S18" s="227"/>
    </row>
    <row r="19" spans="1:19" s="51" customFormat="1" ht="9.6" customHeight="1" x14ac:dyDescent="0.2">
      <c r="A19" s="168">
        <v>7</v>
      </c>
      <c r="B19" s="42">
        <f>IF($D19="","",VLOOKUP($D19,'[3]Boys Si Main Draw Prep'!$A$7:$P$22,15))</f>
        <v>0</v>
      </c>
      <c r="C19" s="42">
        <f>IF($D19="","",VLOOKUP($D19,'[3]Boys Si Main Draw Prep'!$A$7:$P$22,16))</f>
        <v>0</v>
      </c>
      <c r="D19" s="43">
        <v>7</v>
      </c>
      <c r="E19" s="42" t="str">
        <f>UPPER(IF($D19="","",VLOOKUP($D19,'[3]Boys Si Main Draw Prep'!$A$7:$P$22,2)))</f>
        <v>HINKSON</v>
      </c>
      <c r="F19" s="42" t="str">
        <f>IF($D19="","",VLOOKUP($D19,'[3]Boys Si Main Draw Prep'!$A$7:$P$22,3))</f>
        <v>LEVI</v>
      </c>
      <c r="G19" s="42"/>
      <c r="H19" s="42">
        <f>IF($D19="","",VLOOKUP($D19,'[3]Boys Si Main Draw Prep'!$A$7:$P$22,4))</f>
        <v>0</v>
      </c>
      <c r="I19" s="165"/>
      <c r="J19" s="166"/>
      <c r="K19" s="177"/>
      <c r="L19" s="166" t="s">
        <v>125</v>
      </c>
      <c r="M19" s="176"/>
      <c r="N19" s="176"/>
      <c r="O19" s="221"/>
      <c r="P19" s="222"/>
      <c r="Q19" s="225"/>
      <c r="R19" s="226"/>
      <c r="S19" s="227"/>
    </row>
    <row r="20" spans="1:19" s="51" customFormat="1" ht="9.6" customHeight="1" x14ac:dyDescent="0.2">
      <c r="A20" s="168"/>
      <c r="B20" s="54"/>
      <c r="C20" s="54"/>
      <c r="D20" s="54"/>
      <c r="E20" s="166"/>
      <c r="F20" s="166"/>
      <c r="G20" s="169"/>
      <c r="H20" s="62" t="s">
        <v>11</v>
      </c>
      <c r="I20" s="170" t="s">
        <v>14</v>
      </c>
      <c r="J20" s="171" t="str">
        <f>UPPER(IF(OR(I20="a",I20="as"),E19,IF(OR(I20="b",I20="bs"),E21,)))</f>
        <v>LESLIE</v>
      </c>
      <c r="K20" s="179"/>
      <c r="L20" s="166"/>
      <c r="M20" s="176"/>
      <c r="N20" s="176"/>
      <c r="O20" s="221"/>
      <c r="P20" s="222"/>
      <c r="Q20" s="225"/>
      <c r="R20" s="226"/>
      <c r="S20" s="227"/>
    </row>
    <row r="21" spans="1:19" s="51" customFormat="1" ht="9.6" customHeight="1" x14ac:dyDescent="0.2">
      <c r="A21" s="168">
        <v>8</v>
      </c>
      <c r="B21" s="42">
        <f>IF($D21="","",VLOOKUP($D21,'[3]Boys Si Main Draw Prep'!$A$7:$P$22,15))</f>
        <v>0</v>
      </c>
      <c r="C21" s="42">
        <f>IF($D21="","",VLOOKUP($D21,'[3]Boys Si Main Draw Prep'!$A$7:$P$22,16))</f>
        <v>0</v>
      </c>
      <c r="D21" s="43">
        <v>2</v>
      </c>
      <c r="E21" s="42" t="str">
        <f>UPPER(IF($D21="","",VLOOKUP($D21,'[3]Boys Si Main Draw Prep'!$A$7:$P$22,2)))</f>
        <v>LESLIE</v>
      </c>
      <c r="F21" s="42" t="str">
        <f>IF($D21="","",VLOOKUP($D21,'[3]Boys Si Main Draw Prep'!$A$7:$P$22,3))</f>
        <v>ALIJAH</v>
      </c>
      <c r="G21" s="42"/>
      <c r="H21" s="42">
        <f>IF($D21="","",VLOOKUP($D21,'[3]Boys Si Main Draw Prep'!$A$7:$P$22,4))</f>
        <v>0</v>
      </c>
      <c r="I21" s="180"/>
      <c r="J21" s="166" t="s">
        <v>98</v>
      </c>
      <c r="K21" s="166"/>
      <c r="L21" s="166"/>
      <c r="M21" s="176"/>
      <c r="N21" s="176"/>
      <c r="O21" s="221"/>
      <c r="P21" s="222"/>
      <c r="Q21" s="225"/>
      <c r="R21" s="226"/>
      <c r="S21" s="227"/>
    </row>
    <row r="22" spans="1:19" s="51" customFormat="1" ht="9.6" customHeight="1" x14ac:dyDescent="0.2">
      <c r="A22" s="168"/>
      <c r="B22" s="54"/>
      <c r="C22" s="54"/>
      <c r="D22" s="54"/>
      <c r="E22" s="181"/>
      <c r="F22" s="181"/>
      <c r="G22" s="184"/>
      <c r="H22" s="181"/>
      <c r="I22" s="174"/>
      <c r="J22" s="166"/>
      <c r="K22" s="166"/>
      <c r="L22" s="166"/>
      <c r="M22" s="176"/>
      <c r="N22" s="62" t="s">
        <v>11</v>
      </c>
      <c r="O22" s="228"/>
      <c r="P22" s="229" t="str">
        <f>UPPER(IF(OR(O22="a",O22="as"),N14,IF(OR(O22="b",O22="bs"),#REF!,)))</f>
        <v/>
      </c>
      <c r="Q22" s="221"/>
      <c r="R22" s="226"/>
      <c r="S22" s="227"/>
    </row>
    <row r="23" spans="1:19" s="51" customFormat="1" ht="9.6" customHeight="1" x14ac:dyDescent="0.2">
      <c r="A23" s="186"/>
      <c r="B23" s="47"/>
      <c r="C23" s="47"/>
      <c r="D23" s="54"/>
      <c r="E23" s="47"/>
      <c r="F23" s="47"/>
      <c r="G23" s="47"/>
      <c r="H23" s="47"/>
      <c r="I23" s="54"/>
      <c r="J23" s="47"/>
      <c r="K23" s="47"/>
      <c r="L23" s="47"/>
      <c r="M23" s="84"/>
      <c r="N23" s="84"/>
      <c r="O23" s="84"/>
      <c r="P23" s="87"/>
      <c r="Q23" s="88"/>
      <c r="R23" s="50"/>
    </row>
    <row r="24" spans="1:19" s="51" customFormat="1" ht="9.6" customHeight="1" x14ac:dyDescent="0.2">
      <c r="A24" s="185"/>
      <c r="B24" s="54"/>
      <c r="C24" s="54"/>
      <c r="D24" s="54"/>
      <c r="E24" s="47"/>
      <c r="F24" s="47"/>
      <c r="H24" s="187"/>
      <c r="I24" s="54"/>
      <c r="J24" s="47"/>
      <c r="K24" s="47"/>
      <c r="L24" s="47"/>
      <c r="M24" s="84"/>
      <c r="N24" s="84"/>
      <c r="O24" s="84"/>
      <c r="P24" s="87"/>
      <c r="Q24" s="88"/>
      <c r="R24" s="50"/>
    </row>
    <row r="25" spans="1:19" s="51" customFormat="1" ht="9.6" hidden="1" customHeight="1" x14ac:dyDescent="0.2">
      <c r="A25" s="185"/>
      <c r="B25" s="47"/>
      <c r="C25" s="47"/>
      <c r="D25" s="54"/>
      <c r="E25" s="47"/>
      <c r="F25" s="47"/>
      <c r="G25" s="47"/>
      <c r="H25" s="47"/>
      <c r="I25" s="54"/>
      <c r="J25" s="47"/>
      <c r="K25" s="69"/>
      <c r="L25" s="47"/>
      <c r="M25" s="84"/>
      <c r="N25" s="84"/>
      <c r="O25" s="84"/>
      <c r="P25" s="87"/>
      <c r="Q25" s="88"/>
      <c r="R25" s="50"/>
    </row>
    <row r="26" spans="1:19" s="51" customFormat="1" ht="9.6" hidden="1" customHeight="1" x14ac:dyDescent="0.2">
      <c r="A26" s="185"/>
      <c r="B26" s="54"/>
      <c r="C26" s="54"/>
      <c r="D26" s="54"/>
      <c r="E26" s="47"/>
      <c r="F26" s="47"/>
      <c r="H26" s="47"/>
      <c r="I26" s="54"/>
      <c r="J26" s="187"/>
      <c r="K26" s="54"/>
      <c r="L26" s="47"/>
      <c r="M26" s="84"/>
      <c r="N26" s="84"/>
      <c r="O26" s="84"/>
      <c r="P26" s="87"/>
      <c r="Q26" s="88"/>
      <c r="R26" s="50"/>
    </row>
    <row r="27" spans="1:19" s="51" customFormat="1" ht="9.6" hidden="1" customHeight="1" x14ac:dyDescent="0.2">
      <c r="A27" s="185"/>
      <c r="B27" s="47"/>
      <c r="C27" s="47"/>
      <c r="D27" s="54"/>
      <c r="E27" s="47"/>
      <c r="F27" s="47"/>
      <c r="G27" s="47"/>
      <c r="H27" s="47"/>
      <c r="I27" s="54"/>
      <c r="J27" s="47"/>
      <c r="K27" s="47"/>
      <c r="L27" s="47"/>
      <c r="M27" s="84"/>
      <c r="N27" s="84"/>
      <c r="O27" s="84"/>
      <c r="P27" s="87"/>
      <c r="Q27" s="88"/>
      <c r="R27" s="188"/>
    </row>
    <row r="28" spans="1:19" s="51" customFormat="1" ht="9.6" hidden="1" customHeight="1" x14ac:dyDescent="0.2">
      <c r="A28" s="185"/>
      <c r="B28" s="54"/>
      <c r="C28" s="54"/>
      <c r="D28" s="54"/>
      <c r="E28" s="47"/>
      <c r="F28" s="47"/>
      <c r="H28" s="187"/>
      <c r="I28" s="54"/>
      <c r="J28" s="47"/>
      <c r="K28" s="47"/>
      <c r="L28" s="47"/>
      <c r="M28" s="84"/>
      <c r="N28" s="84"/>
      <c r="O28" s="84"/>
      <c r="P28" s="87"/>
      <c r="Q28" s="88"/>
      <c r="R28" s="50"/>
    </row>
    <row r="29" spans="1:19" s="51" customFormat="1" ht="9.6" hidden="1" customHeight="1" x14ac:dyDescent="0.2">
      <c r="A29" s="185"/>
      <c r="B29" s="47"/>
      <c r="C29" s="47"/>
      <c r="D29" s="54"/>
      <c r="E29" s="47"/>
      <c r="F29" s="47"/>
      <c r="G29" s="47"/>
      <c r="H29" s="47"/>
      <c r="I29" s="54"/>
      <c r="J29" s="47"/>
      <c r="K29" s="47"/>
      <c r="L29" s="47"/>
      <c r="M29" s="84"/>
      <c r="N29" s="84"/>
      <c r="O29" s="84"/>
      <c r="P29" s="87"/>
      <c r="Q29" s="88"/>
      <c r="R29" s="50"/>
    </row>
    <row r="30" spans="1:19" s="51" customFormat="1" ht="9.6" hidden="1" customHeight="1" x14ac:dyDescent="0.2">
      <c r="A30" s="185"/>
      <c r="B30" s="54"/>
      <c r="C30" s="54"/>
      <c r="D30" s="54"/>
      <c r="E30" s="47"/>
      <c r="F30" s="47"/>
      <c r="H30" s="47"/>
      <c r="I30" s="54"/>
      <c r="J30" s="47"/>
      <c r="K30" s="47"/>
      <c r="L30" s="187"/>
      <c r="M30" s="54"/>
      <c r="N30" s="47"/>
      <c r="O30" s="84"/>
      <c r="P30" s="87"/>
      <c r="Q30" s="88"/>
      <c r="R30" s="50"/>
    </row>
    <row r="31" spans="1:19" s="51" customFormat="1" ht="9.6" hidden="1" customHeight="1" x14ac:dyDescent="0.2">
      <c r="A31" s="185"/>
      <c r="B31" s="47"/>
      <c r="C31" s="47"/>
      <c r="D31" s="54"/>
      <c r="E31" s="47"/>
      <c r="F31" s="47"/>
      <c r="G31" s="47"/>
      <c r="H31" s="47"/>
      <c r="I31" s="54"/>
      <c r="J31" s="47"/>
      <c r="K31" s="47"/>
      <c r="L31" s="47"/>
      <c r="M31" s="84"/>
      <c r="N31" s="47"/>
      <c r="O31" s="84"/>
      <c r="P31" s="87"/>
      <c r="Q31" s="88"/>
      <c r="R31" s="50"/>
    </row>
    <row r="32" spans="1:19" s="51" customFormat="1" ht="9.6" hidden="1" customHeight="1" x14ac:dyDescent="0.2">
      <c r="A32" s="185"/>
      <c r="B32" s="54"/>
      <c r="C32" s="54"/>
      <c r="D32" s="54"/>
      <c r="E32" s="47"/>
      <c r="F32" s="47"/>
      <c r="H32" s="187"/>
      <c r="I32" s="54"/>
      <c r="J32" s="47"/>
      <c r="K32" s="47"/>
      <c r="L32" s="47"/>
      <c r="M32" s="84"/>
      <c r="N32" s="84"/>
      <c r="O32" s="84"/>
      <c r="P32" s="87"/>
      <c r="Q32" s="88"/>
      <c r="R32" s="50"/>
    </row>
    <row r="33" spans="1:18" s="51" customFormat="1" ht="9.6" hidden="1" customHeight="1" x14ac:dyDescent="0.2">
      <c r="A33" s="185"/>
      <c r="B33" s="47"/>
      <c r="C33" s="47"/>
      <c r="D33" s="54"/>
      <c r="E33" s="47"/>
      <c r="F33" s="47"/>
      <c r="G33" s="47"/>
      <c r="H33" s="47"/>
      <c r="I33" s="54"/>
      <c r="J33" s="47"/>
      <c r="K33" s="69"/>
      <c r="L33" s="47"/>
      <c r="M33" s="84"/>
      <c r="N33" s="84"/>
      <c r="O33" s="84"/>
      <c r="P33" s="87"/>
      <c r="Q33" s="88"/>
      <c r="R33" s="50"/>
    </row>
    <row r="34" spans="1:18" s="51" customFormat="1" ht="9.6" hidden="1" customHeight="1" x14ac:dyDescent="0.2">
      <c r="A34" s="185"/>
      <c r="B34" s="54"/>
      <c r="C34" s="54"/>
      <c r="D34" s="54"/>
      <c r="E34" s="47"/>
      <c r="F34" s="47"/>
      <c r="H34" s="47"/>
      <c r="I34" s="54"/>
      <c r="J34" s="187"/>
      <c r="K34" s="54"/>
      <c r="L34" s="47"/>
      <c r="M34" s="84"/>
      <c r="N34" s="84"/>
      <c r="O34" s="84"/>
      <c r="P34" s="87"/>
      <c r="Q34" s="88"/>
      <c r="R34" s="50"/>
    </row>
    <row r="35" spans="1:18" s="51" customFormat="1" ht="9.6" hidden="1" customHeight="1" x14ac:dyDescent="0.2">
      <c r="A35" s="185"/>
      <c r="B35" s="47"/>
      <c r="C35" s="47"/>
      <c r="D35" s="54"/>
      <c r="E35" s="47"/>
      <c r="F35" s="47"/>
      <c r="G35" s="47"/>
      <c r="H35" s="47"/>
      <c r="I35" s="54"/>
      <c r="J35" s="47"/>
      <c r="K35" s="47"/>
      <c r="L35" s="47"/>
      <c r="M35" s="84"/>
      <c r="N35" s="84"/>
      <c r="O35" s="84"/>
      <c r="P35" s="87"/>
      <c r="Q35" s="88"/>
      <c r="R35" s="50"/>
    </row>
    <row r="36" spans="1:18" s="51" customFormat="1" ht="9.6" hidden="1" customHeight="1" x14ac:dyDescent="0.2">
      <c r="A36" s="185"/>
      <c r="B36" s="54"/>
      <c r="C36" s="54"/>
      <c r="D36" s="54"/>
      <c r="E36" s="47"/>
      <c r="F36" s="47"/>
      <c r="H36" s="187"/>
      <c r="I36" s="54"/>
      <c r="J36" s="47"/>
      <c r="K36" s="47"/>
      <c r="L36" s="47"/>
      <c r="M36" s="84"/>
      <c r="N36" s="84"/>
      <c r="O36" s="84"/>
      <c r="P36" s="87"/>
      <c r="Q36" s="88"/>
      <c r="R36" s="50"/>
    </row>
    <row r="37" spans="1:18" s="51" customFormat="1" ht="9.6" hidden="1" customHeight="1" x14ac:dyDescent="0.2">
      <c r="A37" s="186"/>
      <c r="B37" s="47"/>
      <c r="C37" s="47"/>
      <c r="D37" s="54"/>
      <c r="E37" s="47"/>
      <c r="F37" s="47"/>
      <c r="G37" s="47"/>
      <c r="H37" s="47"/>
      <c r="I37" s="54"/>
      <c r="J37" s="47"/>
      <c r="K37" s="47"/>
      <c r="L37" s="47"/>
      <c r="M37" s="47"/>
      <c r="N37" s="167"/>
      <c r="O37" s="167"/>
      <c r="P37" s="87"/>
      <c r="Q37" s="88"/>
      <c r="R37" s="50"/>
    </row>
    <row r="38" spans="1:18" s="51" customFormat="1" ht="9.6" hidden="1" customHeight="1" x14ac:dyDescent="0.2">
      <c r="A38" s="185"/>
      <c r="B38" s="54"/>
      <c r="C38" s="54"/>
      <c r="D38" s="54"/>
      <c r="E38" s="181"/>
      <c r="F38" s="181"/>
      <c r="G38" s="184"/>
      <c r="H38" s="166"/>
      <c r="I38" s="174"/>
      <c r="J38" s="166"/>
      <c r="K38" s="166"/>
      <c r="L38" s="166"/>
      <c r="M38" s="176"/>
      <c r="N38" s="176"/>
      <c r="O38" s="176"/>
      <c r="P38" s="87"/>
      <c r="Q38" s="88"/>
      <c r="R38" s="50"/>
    </row>
    <row r="39" spans="1:18" s="51" customFormat="1" ht="9.6" hidden="1" customHeight="1" x14ac:dyDescent="0.2">
      <c r="A39" s="186"/>
      <c r="B39" s="47"/>
      <c r="C39" s="47"/>
      <c r="D39" s="54"/>
      <c r="E39" s="47"/>
      <c r="F39" s="47"/>
      <c r="G39" s="47"/>
      <c r="H39" s="47"/>
      <c r="I39" s="54"/>
      <c r="J39" s="47"/>
      <c r="K39" s="47"/>
      <c r="L39" s="47"/>
      <c r="M39" s="84"/>
      <c r="N39" s="84"/>
      <c r="O39" s="84"/>
      <c r="P39" s="87"/>
      <c r="Q39" s="88"/>
      <c r="R39" s="50"/>
    </row>
    <row r="40" spans="1:18" s="51" customFormat="1" ht="9.6" hidden="1" customHeight="1" x14ac:dyDescent="0.2">
      <c r="A40" s="185"/>
      <c r="B40" s="54"/>
      <c r="C40" s="54"/>
      <c r="D40" s="54"/>
      <c r="E40" s="47"/>
      <c r="F40" s="47"/>
      <c r="H40" s="187"/>
      <c r="I40" s="54"/>
      <c r="J40" s="47"/>
      <c r="K40" s="47"/>
      <c r="L40" s="47"/>
      <c r="M40" s="84"/>
      <c r="N40" s="84"/>
      <c r="O40" s="84"/>
      <c r="P40" s="87"/>
      <c r="Q40" s="88"/>
      <c r="R40" s="50"/>
    </row>
    <row r="41" spans="1:18" s="51" customFormat="1" ht="9.6" hidden="1" customHeight="1" x14ac:dyDescent="0.2">
      <c r="A41" s="185"/>
      <c r="B41" s="47"/>
      <c r="C41" s="47"/>
      <c r="D41" s="54"/>
      <c r="E41" s="47"/>
      <c r="F41" s="47"/>
      <c r="G41" s="47"/>
      <c r="H41" s="47"/>
      <c r="I41" s="54"/>
      <c r="J41" s="47"/>
      <c r="K41" s="69"/>
      <c r="L41" s="47"/>
      <c r="M41" s="84"/>
      <c r="N41" s="84"/>
      <c r="O41" s="84"/>
      <c r="P41" s="87"/>
      <c r="Q41" s="88"/>
      <c r="R41" s="50"/>
    </row>
    <row r="42" spans="1:18" s="51" customFormat="1" ht="9.6" hidden="1" customHeight="1" x14ac:dyDescent="0.2">
      <c r="A42" s="185"/>
      <c r="B42" s="54"/>
      <c r="C42" s="54"/>
      <c r="D42" s="54"/>
      <c r="E42" s="47"/>
      <c r="F42" s="47"/>
      <c r="H42" s="47"/>
      <c r="I42" s="54"/>
      <c r="J42" s="187"/>
      <c r="K42" s="54"/>
      <c r="L42" s="47"/>
      <c r="M42" s="84"/>
      <c r="N42" s="84"/>
      <c r="O42" s="84"/>
      <c r="P42" s="87"/>
      <c r="Q42" s="88"/>
      <c r="R42" s="50"/>
    </row>
    <row r="43" spans="1:18" s="51" customFormat="1" ht="9.6" hidden="1" customHeight="1" x14ac:dyDescent="0.2">
      <c r="A43" s="185"/>
      <c r="B43" s="47"/>
      <c r="C43" s="47"/>
      <c r="D43" s="54"/>
      <c r="E43" s="47"/>
      <c r="F43" s="47"/>
      <c r="G43" s="47"/>
      <c r="H43" s="47"/>
      <c r="I43" s="54"/>
      <c r="J43" s="47"/>
      <c r="K43" s="47"/>
      <c r="L43" s="47"/>
      <c r="M43" s="84"/>
      <c r="N43" s="84"/>
      <c r="O43" s="84"/>
      <c r="P43" s="87"/>
      <c r="Q43" s="88"/>
      <c r="R43" s="188"/>
    </row>
    <row r="44" spans="1:18" s="51" customFormat="1" ht="9.6" hidden="1" customHeight="1" x14ac:dyDescent="0.2">
      <c r="A44" s="185"/>
      <c r="B44" s="54"/>
      <c r="C44" s="54"/>
      <c r="D44" s="54"/>
      <c r="E44" s="47"/>
      <c r="F44" s="47"/>
      <c r="H44" s="187"/>
      <c r="I44" s="54"/>
      <c r="J44" s="47"/>
      <c r="K44" s="47"/>
      <c r="L44" s="47"/>
      <c r="M44" s="84"/>
      <c r="N44" s="84"/>
      <c r="O44" s="84"/>
      <c r="P44" s="87"/>
      <c r="Q44" s="88"/>
      <c r="R44" s="50"/>
    </row>
    <row r="45" spans="1:18" s="51" customFormat="1" ht="9.6" hidden="1" customHeight="1" x14ac:dyDescent="0.2">
      <c r="A45" s="185"/>
      <c r="B45" s="47"/>
      <c r="C45" s="47"/>
      <c r="D45" s="54"/>
      <c r="E45" s="47"/>
      <c r="F45" s="47"/>
      <c r="G45" s="47"/>
      <c r="H45" s="47"/>
      <c r="I45" s="54"/>
      <c r="J45" s="47"/>
      <c r="K45" s="47"/>
      <c r="L45" s="47"/>
      <c r="M45" s="84"/>
      <c r="N45" s="84"/>
      <c r="O45" s="84"/>
      <c r="P45" s="87"/>
      <c r="Q45" s="88"/>
      <c r="R45" s="50"/>
    </row>
    <row r="46" spans="1:18" s="51" customFormat="1" ht="9.6" hidden="1" customHeight="1" x14ac:dyDescent="0.2">
      <c r="A46" s="185"/>
      <c r="B46" s="54"/>
      <c r="C46" s="54"/>
      <c r="D46" s="54"/>
      <c r="E46" s="47"/>
      <c r="F46" s="47"/>
      <c r="H46" s="47"/>
      <c r="I46" s="54"/>
      <c r="J46" s="47"/>
      <c r="K46" s="47"/>
      <c r="L46" s="187"/>
      <c r="M46" s="54"/>
      <c r="N46" s="47"/>
      <c r="O46" s="84"/>
      <c r="P46" s="87"/>
      <c r="Q46" s="88"/>
      <c r="R46" s="50"/>
    </row>
    <row r="47" spans="1:18" s="51" customFormat="1" ht="9.6" hidden="1" customHeight="1" x14ac:dyDescent="0.2">
      <c r="A47" s="185"/>
      <c r="B47" s="47"/>
      <c r="C47" s="47"/>
      <c r="D47" s="54"/>
      <c r="E47" s="47"/>
      <c r="F47" s="47"/>
      <c r="G47" s="47"/>
      <c r="H47" s="47"/>
      <c r="I47" s="54"/>
      <c r="J47" s="47"/>
      <c r="K47" s="47"/>
      <c r="L47" s="47"/>
      <c r="M47" s="84"/>
      <c r="N47" s="47"/>
      <c r="O47" s="84"/>
      <c r="P47" s="87"/>
      <c r="Q47" s="88"/>
      <c r="R47" s="50"/>
    </row>
    <row r="48" spans="1:18" s="51" customFormat="1" ht="9.6" hidden="1" customHeight="1" x14ac:dyDescent="0.2">
      <c r="A48" s="185"/>
      <c r="B48" s="54"/>
      <c r="C48" s="54"/>
      <c r="D48" s="54"/>
      <c r="E48" s="47"/>
      <c r="F48" s="47"/>
      <c r="H48" s="187"/>
      <c r="I48" s="54"/>
      <c r="J48" s="47"/>
      <c r="K48" s="47"/>
      <c r="L48" s="47"/>
      <c r="M48" s="84"/>
      <c r="N48" s="84"/>
      <c r="O48" s="84"/>
      <c r="P48" s="87"/>
      <c r="Q48" s="88"/>
      <c r="R48" s="50"/>
    </row>
    <row r="49" spans="1:18" s="51" customFormat="1" ht="9.6" hidden="1" customHeight="1" x14ac:dyDescent="0.2">
      <c r="A49" s="185"/>
      <c r="B49" s="47"/>
      <c r="C49" s="47"/>
      <c r="D49" s="54"/>
      <c r="E49" s="47"/>
      <c r="F49" s="47"/>
      <c r="G49" s="47"/>
      <c r="H49" s="47"/>
      <c r="I49" s="54"/>
      <c r="J49" s="47"/>
      <c r="K49" s="69"/>
      <c r="L49" s="47"/>
      <c r="M49" s="84"/>
      <c r="N49" s="84"/>
      <c r="O49" s="84"/>
      <c r="P49" s="87"/>
      <c r="Q49" s="88"/>
      <c r="R49" s="50"/>
    </row>
    <row r="50" spans="1:18" s="51" customFormat="1" ht="9.6" hidden="1" customHeight="1" x14ac:dyDescent="0.2">
      <c r="A50" s="185"/>
      <c r="B50" s="54"/>
      <c r="C50" s="54"/>
      <c r="D50" s="54"/>
      <c r="E50" s="47"/>
      <c r="F50" s="47"/>
      <c r="H50" s="47"/>
      <c r="I50" s="54"/>
      <c r="J50" s="187"/>
      <c r="K50" s="54"/>
      <c r="L50" s="47"/>
      <c r="M50" s="84"/>
      <c r="N50" s="84"/>
      <c r="O50" s="84"/>
      <c r="P50" s="87"/>
      <c r="Q50" s="88"/>
      <c r="R50" s="50"/>
    </row>
    <row r="51" spans="1:18" s="51" customFormat="1" ht="9.6" hidden="1" customHeight="1" x14ac:dyDescent="0.2">
      <c r="A51" s="185"/>
      <c r="B51" s="47"/>
      <c r="C51" s="47"/>
      <c r="D51" s="54"/>
      <c r="E51" s="47"/>
      <c r="F51" s="47"/>
      <c r="G51" s="47"/>
      <c r="H51" s="47"/>
      <c r="I51" s="54"/>
      <c r="J51" s="47"/>
      <c r="K51" s="47"/>
      <c r="L51" s="47"/>
      <c r="M51" s="84"/>
      <c r="N51" s="84"/>
      <c r="O51" s="84"/>
      <c r="P51" s="87"/>
      <c r="Q51" s="88"/>
      <c r="R51" s="50"/>
    </row>
    <row r="52" spans="1:18" s="51" customFormat="1" ht="9.6" hidden="1" customHeight="1" x14ac:dyDescent="0.2">
      <c r="A52" s="185"/>
      <c r="B52" s="54"/>
      <c r="C52" s="54"/>
      <c r="D52" s="54"/>
      <c r="E52" s="47"/>
      <c r="F52" s="47"/>
      <c r="H52" s="187"/>
      <c r="I52" s="54"/>
      <c r="J52" s="47"/>
      <c r="K52" s="47"/>
      <c r="L52" s="47"/>
      <c r="M52" s="84"/>
      <c r="N52" s="84"/>
      <c r="O52" s="84"/>
      <c r="P52" s="87"/>
      <c r="Q52" s="88"/>
      <c r="R52" s="50"/>
    </row>
    <row r="53" spans="1:18" s="51" customFormat="1" ht="9.6" customHeight="1" x14ac:dyDescent="0.2">
      <c r="A53" s="186"/>
      <c r="B53" s="47"/>
      <c r="C53" s="47"/>
      <c r="D53" s="54"/>
      <c r="E53" s="47"/>
      <c r="F53" s="47"/>
      <c r="G53" s="47"/>
      <c r="H53" s="47"/>
      <c r="I53" s="54"/>
      <c r="J53" s="47"/>
      <c r="K53" s="47"/>
      <c r="L53" s="47"/>
      <c r="M53" s="47"/>
      <c r="N53" s="167"/>
      <c r="O53" s="167"/>
      <c r="P53" s="87"/>
      <c r="Q53" s="88"/>
      <c r="R53" s="50"/>
    </row>
    <row r="54" spans="1:18" s="93" customFormat="1" ht="6.75" customHeight="1" x14ac:dyDescent="0.2">
      <c r="A54" s="189"/>
      <c r="B54" s="189"/>
      <c r="C54" s="189"/>
      <c r="D54" s="189"/>
      <c r="E54" s="190"/>
      <c r="F54" s="190"/>
      <c r="G54" s="190"/>
      <c r="H54" s="190"/>
      <c r="I54" s="191"/>
      <c r="J54" s="90"/>
      <c r="K54" s="91"/>
      <c r="L54" s="90"/>
      <c r="M54" s="91"/>
      <c r="N54" s="90"/>
      <c r="O54" s="91"/>
      <c r="P54" s="90"/>
      <c r="Q54" s="91"/>
      <c r="R54" s="92"/>
    </row>
    <row r="55" spans="1:18" s="105" customFormat="1" ht="10.5" customHeight="1" x14ac:dyDescent="0.2">
      <c r="A55" s="94" t="s">
        <v>15</v>
      </c>
      <c r="B55" s="95"/>
      <c r="C55" s="96"/>
      <c r="D55" s="97" t="s">
        <v>16</v>
      </c>
      <c r="E55" s="98" t="s">
        <v>39</v>
      </c>
      <c r="F55" s="97"/>
      <c r="G55" s="192"/>
      <c r="H55" s="193"/>
      <c r="I55" s="97" t="s">
        <v>16</v>
      </c>
      <c r="J55" s="98" t="s">
        <v>40</v>
      </c>
      <c r="K55" s="100"/>
      <c r="L55" s="98" t="s">
        <v>19</v>
      </c>
      <c r="M55" s="101"/>
      <c r="N55" s="102" t="s">
        <v>20</v>
      </c>
      <c r="O55" s="102"/>
      <c r="P55" s="103"/>
      <c r="Q55" s="104"/>
    </row>
    <row r="56" spans="1:18" s="105" customFormat="1" ht="9" customHeight="1" x14ac:dyDescent="0.2">
      <c r="A56" s="106" t="s">
        <v>21</v>
      </c>
      <c r="B56" s="107"/>
      <c r="C56" s="108"/>
      <c r="D56" s="109">
        <v>1</v>
      </c>
      <c r="E56" s="110" t="str">
        <f>IF(D56&gt;$Q$63,,UPPER(VLOOKUP(D56,'[3]Boys Si Main Draw Prep'!$A$7:$R$134,2)))</f>
        <v>NWOKOLO</v>
      </c>
      <c r="F56" s="194"/>
      <c r="G56" s="110"/>
      <c r="H56" s="195"/>
      <c r="I56" s="196" t="s">
        <v>22</v>
      </c>
      <c r="J56" s="107"/>
      <c r="K56" s="114"/>
      <c r="L56" s="107"/>
      <c r="M56" s="115"/>
      <c r="N56" s="116" t="s">
        <v>41</v>
      </c>
      <c r="O56" s="117"/>
      <c r="P56" s="117"/>
      <c r="Q56" s="118"/>
    </row>
    <row r="57" spans="1:18" s="105" customFormat="1" ht="9" customHeight="1" x14ac:dyDescent="0.2">
      <c r="A57" s="106" t="s">
        <v>24</v>
      </c>
      <c r="B57" s="107"/>
      <c r="C57" s="108"/>
      <c r="D57" s="109">
        <v>2</v>
      </c>
      <c r="E57" s="110" t="str">
        <f>IF(D57&gt;$Q$63,,UPPER(VLOOKUP(D57,'[3]Boys Si Main Draw Prep'!$A$7:$R$134,2)))</f>
        <v>LESLIE</v>
      </c>
      <c r="F57" s="194"/>
      <c r="G57" s="110"/>
      <c r="H57" s="195"/>
      <c r="I57" s="196" t="s">
        <v>26</v>
      </c>
      <c r="J57" s="107"/>
      <c r="K57" s="114"/>
      <c r="L57" s="107"/>
      <c r="M57" s="115"/>
      <c r="N57" s="197"/>
      <c r="O57" s="120"/>
      <c r="P57" s="119"/>
      <c r="Q57" s="121"/>
    </row>
    <row r="58" spans="1:18" s="105" customFormat="1" ht="9" customHeight="1" x14ac:dyDescent="0.2">
      <c r="A58" s="122" t="s">
        <v>25</v>
      </c>
      <c r="B58" s="119"/>
      <c r="C58" s="123"/>
      <c r="D58" s="109">
        <v>3</v>
      </c>
      <c r="E58" s="110">
        <f>IF(D58&gt;$Q$63,,UPPER(VLOOKUP(D58,'[3]Boys Si Main Draw Prep'!$A$7:$R$134,2)))</f>
        <v>0</v>
      </c>
      <c r="F58" s="194"/>
      <c r="G58" s="110"/>
      <c r="H58" s="195"/>
      <c r="I58" s="196" t="s">
        <v>29</v>
      </c>
      <c r="J58" s="107"/>
      <c r="K58" s="114"/>
      <c r="L58" s="107"/>
      <c r="M58" s="115"/>
      <c r="N58" s="116" t="s">
        <v>27</v>
      </c>
      <c r="O58" s="117"/>
      <c r="P58" s="117"/>
      <c r="Q58" s="118"/>
    </row>
    <row r="59" spans="1:18" s="105" customFormat="1" ht="9" customHeight="1" x14ac:dyDescent="0.2">
      <c r="A59" s="124"/>
      <c r="B59" s="125"/>
      <c r="C59" s="126"/>
      <c r="D59" s="109">
        <v>4</v>
      </c>
      <c r="E59" s="110">
        <f>IF(D59&gt;$Q$63,,UPPER(VLOOKUP(D59,'[3]Boys Si Main Draw Prep'!$A$7:$R$134,2)))</f>
        <v>0</v>
      </c>
      <c r="F59" s="194"/>
      <c r="G59" s="110"/>
      <c r="H59" s="195"/>
      <c r="I59" s="196" t="s">
        <v>32</v>
      </c>
      <c r="J59" s="107"/>
      <c r="K59" s="114"/>
      <c r="L59" s="107"/>
      <c r="M59" s="115"/>
      <c r="N59" s="107"/>
      <c r="O59" s="114"/>
      <c r="P59" s="107"/>
      <c r="Q59" s="115"/>
    </row>
    <row r="60" spans="1:18" s="105" customFormat="1" ht="9" customHeight="1" x14ac:dyDescent="0.2">
      <c r="A60" s="127" t="s">
        <v>28</v>
      </c>
      <c r="B60" s="128"/>
      <c r="C60" s="129"/>
      <c r="D60" s="109"/>
      <c r="E60" s="110"/>
      <c r="F60" s="194"/>
      <c r="G60" s="110"/>
      <c r="H60" s="195"/>
      <c r="I60" s="196" t="s">
        <v>42</v>
      </c>
      <c r="J60" s="107"/>
      <c r="K60" s="114"/>
      <c r="L60" s="107"/>
      <c r="M60" s="115"/>
      <c r="N60" s="119"/>
      <c r="O60" s="120"/>
      <c r="P60" s="119"/>
      <c r="Q60" s="121"/>
    </row>
    <row r="61" spans="1:18" s="105" customFormat="1" ht="9" customHeight="1" x14ac:dyDescent="0.2">
      <c r="A61" s="106" t="s">
        <v>21</v>
      </c>
      <c r="B61" s="107"/>
      <c r="C61" s="108"/>
      <c r="D61" s="109"/>
      <c r="E61" s="110"/>
      <c r="F61" s="194"/>
      <c r="G61" s="110"/>
      <c r="H61" s="195"/>
      <c r="I61" s="196" t="s">
        <v>43</v>
      </c>
      <c r="J61" s="107"/>
      <c r="K61" s="114"/>
      <c r="L61" s="107"/>
      <c r="M61" s="115"/>
      <c r="N61" s="116" t="s">
        <v>30</v>
      </c>
      <c r="O61" s="117"/>
      <c r="P61" s="117"/>
      <c r="Q61" s="118"/>
    </row>
    <row r="62" spans="1:18" s="105" customFormat="1" ht="9" customHeight="1" x14ac:dyDescent="0.2">
      <c r="A62" s="106" t="s">
        <v>31</v>
      </c>
      <c r="B62" s="107"/>
      <c r="C62" s="130"/>
      <c r="D62" s="109"/>
      <c r="E62" s="110"/>
      <c r="F62" s="194"/>
      <c r="G62" s="110"/>
      <c r="H62" s="195"/>
      <c r="I62" s="196" t="s">
        <v>44</v>
      </c>
      <c r="J62" s="107"/>
      <c r="K62" s="114"/>
      <c r="L62" s="107"/>
      <c r="M62" s="115"/>
      <c r="N62" s="107"/>
      <c r="O62" s="114"/>
      <c r="P62" s="107"/>
      <c r="Q62" s="115"/>
    </row>
    <row r="63" spans="1:18" s="105" customFormat="1" ht="9" customHeight="1" x14ac:dyDescent="0.2">
      <c r="A63" s="122" t="s">
        <v>33</v>
      </c>
      <c r="B63" s="119"/>
      <c r="C63" s="131"/>
      <c r="D63" s="132"/>
      <c r="E63" s="133"/>
      <c r="F63" s="198"/>
      <c r="G63" s="133"/>
      <c r="H63" s="199"/>
      <c r="I63" s="200" t="s">
        <v>45</v>
      </c>
      <c r="J63" s="119"/>
      <c r="K63" s="120"/>
      <c r="L63" s="119"/>
      <c r="M63" s="121"/>
      <c r="N63" s="119" t="str">
        <f>Q4</f>
        <v>Lamech Kevin Clarke</v>
      </c>
      <c r="O63" s="120"/>
      <c r="P63" s="119"/>
      <c r="Q63" s="201">
        <f>MIN(4,'[3]Boys Si Main Draw Prep'!R5)</f>
        <v>2</v>
      </c>
    </row>
  </sheetData>
  <mergeCells count="1">
    <mergeCell ref="E2:L2"/>
  </mergeCells>
  <conditionalFormatting sqref="F51:H51 F35:H35 F37:H37 F23:H23 F25:H25 F27:H27 F29:H29 F31:H31 F33:H33 F53:H53 F39:H39 F41:H41 F43:H43 F45:H45 F47:H47 F49:H49 G7 G9 G11 G13 G15 G17 G19 G21">
    <cfRule type="expression" dxfId="265" priority="14" stopIfTrue="1">
      <formula>AND($D7&lt;9,$C7&gt;0)</formula>
    </cfRule>
  </conditionalFormatting>
  <conditionalFormatting sqref="H24 H44 J34 H32 J42 H52 H40 J50 H48 J10 L30 L14 J18 L46 H28 J26 H36 H8 H16 H20 H12 N22">
    <cfRule type="expression" dxfId="264" priority="11" stopIfTrue="1">
      <formula>AND($N$1="CU",H8="Umpire")</formula>
    </cfRule>
    <cfRule type="expression" dxfId="263" priority="12" stopIfTrue="1">
      <formula>AND($N$1="CU",H8&lt;&gt;"Umpire",I8&lt;&gt;"")</formula>
    </cfRule>
    <cfRule type="expression" dxfId="262" priority="13" stopIfTrue="1">
      <formula>AND($N$1="CU",H8&lt;&gt;"Umpire")</formula>
    </cfRule>
  </conditionalFormatting>
  <conditionalFormatting sqref="D37 D31 D29 D27 D25 D23 D53 D51 D33 D49 D47 D45 D43 D41 D39 D35">
    <cfRule type="expression" dxfId="261" priority="10" stopIfTrue="1">
      <formula>AND($D23&lt;9,$C23&gt;0)</formula>
    </cfRule>
  </conditionalFormatting>
  <conditionalFormatting sqref="E39 E41 E43 E45 E47 E49 E51 E53 E23 E25 E27 E29 E31 E33 E35 E37">
    <cfRule type="cellIs" dxfId="260" priority="8" stopIfTrue="1" operator="equal">
      <formula>"Bye"</formula>
    </cfRule>
    <cfRule type="expression" dxfId="259" priority="9" stopIfTrue="1">
      <formula>AND($D23&lt;9,$C23&gt;0)</formula>
    </cfRule>
  </conditionalFormatting>
  <conditionalFormatting sqref="L10 L18 N46 L42 L50 N14 N30 L26 L34 P22 J8 J12 J16 J20 J40 J44 J48 J52 J24 J28 J32 J36">
    <cfRule type="expression" dxfId="258" priority="6" stopIfTrue="1">
      <formula>I8="as"</formula>
    </cfRule>
    <cfRule type="expression" dxfId="257" priority="7" stopIfTrue="1">
      <formula>I8="bs"</formula>
    </cfRule>
  </conditionalFormatting>
  <conditionalFormatting sqref="B39 B41 B43 B45 B47 B49 B51 B53 B23 B25 B27 B29 B31 B33 B35 B37 B7 B9 B11 B13 B15 B17 B19 B21">
    <cfRule type="cellIs" dxfId="256" priority="4" stopIfTrue="1" operator="equal">
      <formula>"QA"</formula>
    </cfRule>
    <cfRule type="cellIs" dxfId="255" priority="5" stopIfTrue="1" operator="equal">
      <formula>"DA"</formula>
    </cfRule>
  </conditionalFormatting>
  <conditionalFormatting sqref="Q63 I8 I12 I16 I20 M14 K10 K18 O22">
    <cfRule type="expression" dxfId="254" priority="3" stopIfTrue="1">
      <formula>$N$1="CU"</formula>
    </cfRule>
  </conditionalFormatting>
  <conditionalFormatting sqref="E19 E21 E9 E17 E15 E13 E11 E7">
    <cfRule type="cellIs" dxfId="253" priority="2" stopIfTrue="1" operator="equal">
      <formula>"Bye"</formula>
    </cfRule>
  </conditionalFormatting>
  <conditionalFormatting sqref="D9 D7 D11 D13 D21 D19">
    <cfRule type="expression" dxfId="252" priority="1" stopIfTrue="1">
      <formula>$D7&lt;5</formula>
    </cfRule>
  </conditionalFormatting>
  <dataValidations count="1">
    <dataValidation type="list" allowBlank="1" showInputMessage="1" sqref="H24 H40 H28 H36 H44 H32 H52 H48 J50 J42 L46 J34 J26 L30 N22 L14 J10 J18 H16 H12 H8 H20">
      <formula1>$T$7:$T$16</formula1>
    </dataValidation>
  </dataValidations>
  <printOptions horizontalCentered="1"/>
  <pageMargins left="0.35" right="0.35" top="0.39" bottom="0.39" header="0" footer="0"/>
  <pageSetup paperSize="9" orientation="landscape"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Jun_Show_CU">
                <anchor moveWithCells="1" sizeWithCells="1">
                  <from>
                    <xdr:col>11</xdr:col>
                    <xdr:colOff>514350</xdr:colOff>
                    <xdr:row>0</xdr:row>
                    <xdr:rowOff>9525</xdr:rowOff>
                  </from>
                  <to>
                    <xdr:col>13</xdr:col>
                    <xdr:colOff>361950</xdr:colOff>
                    <xdr:row>0</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2">
    <tabColor rgb="FF0070C0"/>
    <pageSetUpPr fitToPage="1"/>
  </sheetPr>
  <dimension ref="A1:T79"/>
  <sheetViews>
    <sheetView showGridLines="0" showZeros="0" workbookViewId="0">
      <selection activeCell="P23" sqref="P23"/>
    </sheetView>
  </sheetViews>
  <sheetFormatPr defaultRowHeight="12.75" x14ac:dyDescent="0.2"/>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8" customWidth="1"/>
    <col min="10" max="10" width="10.7109375" customWidth="1"/>
    <col min="11" max="11" width="1.7109375" style="138" customWidth="1"/>
    <col min="12" max="12" width="10.7109375" customWidth="1"/>
    <col min="13" max="13" width="1.7109375" style="9" customWidth="1"/>
    <col min="14" max="14" width="10.7109375" customWidth="1"/>
    <col min="15" max="15" width="1.7109375" style="138" customWidth="1"/>
    <col min="16" max="16" width="10.7109375" customWidth="1"/>
    <col min="17" max="17" width="1.7109375" style="9" customWidth="1"/>
    <col min="18" max="18" width="9.140625" hidden="1" customWidth="1"/>
    <col min="19" max="19" width="8.7109375" customWidth="1"/>
    <col min="20" max="20" width="9.140625" hidden="1" customWidth="1"/>
    <col min="30" max="31" width="12.42578125" bestFit="1" customWidth="1"/>
  </cols>
  <sheetData>
    <row r="1" spans="1:20" s="3" customFormat="1" ht="107.25" customHeight="1" x14ac:dyDescent="0.2">
      <c r="A1" s="1">
        <f>'[4]Week SetUp'!$A$6</f>
        <v>0</v>
      </c>
      <c r="B1" s="1"/>
      <c r="C1" s="139"/>
      <c r="D1" s="139"/>
      <c r="E1" s="139"/>
      <c r="F1" s="139"/>
      <c r="G1" s="139"/>
      <c r="H1" s="139"/>
      <c r="I1" s="140"/>
      <c r="J1" s="141"/>
      <c r="K1" s="141"/>
      <c r="L1" s="142"/>
      <c r="M1" s="140"/>
      <c r="N1" s="140" t="s">
        <v>34</v>
      </c>
      <c r="O1" s="140"/>
      <c r="P1" s="139"/>
      <c r="Q1" s="140"/>
    </row>
    <row r="2" spans="1:20" s="10" customFormat="1" ht="37.5" customHeight="1" x14ac:dyDescent="0.3">
      <c r="A2" s="7"/>
      <c r="B2" s="7"/>
      <c r="C2" s="7"/>
      <c r="D2" s="7"/>
      <c r="E2" s="230" t="s">
        <v>60</v>
      </c>
      <c r="F2" s="230"/>
      <c r="G2" s="230"/>
      <c r="H2" s="230"/>
      <c r="I2" s="230"/>
      <c r="J2" s="230"/>
      <c r="K2" s="230"/>
      <c r="L2" s="230"/>
      <c r="M2" s="143"/>
      <c r="N2" s="144"/>
      <c r="O2" s="143"/>
      <c r="P2" s="144"/>
      <c r="Q2" s="143"/>
    </row>
    <row r="3" spans="1:20" s="17" customFormat="1" ht="11.25" customHeight="1" x14ac:dyDescent="0.2">
      <c r="A3" s="145" t="s">
        <v>1</v>
      </c>
      <c r="B3" s="145"/>
      <c r="C3" s="145"/>
      <c r="D3" s="145"/>
      <c r="E3" s="145"/>
      <c r="F3" s="145"/>
      <c r="G3" s="145"/>
      <c r="H3" s="145"/>
      <c r="I3" s="14"/>
      <c r="J3" s="13"/>
      <c r="K3" s="14"/>
      <c r="L3" s="145"/>
      <c r="M3" s="14"/>
      <c r="N3" s="145"/>
      <c r="O3" s="14"/>
      <c r="P3" s="145"/>
      <c r="Q3" s="146" t="s">
        <v>2</v>
      </c>
    </row>
    <row r="4" spans="1:20" s="29" customFormat="1" ht="16.5" customHeight="1" thickBot="1" x14ac:dyDescent="0.25">
      <c r="A4" s="147" t="str">
        <f>'[4]Week SetUp'!$A$10</f>
        <v>26th - 30th May 2016</v>
      </c>
      <c r="B4" s="147"/>
      <c r="C4" s="147"/>
      <c r="D4" s="148"/>
      <c r="E4" s="148"/>
      <c r="F4" s="20">
        <f>'[4]Week SetUp'!$C$10</f>
        <v>0</v>
      </c>
      <c r="G4" s="149"/>
      <c r="H4" s="20"/>
      <c r="I4" s="25"/>
      <c r="J4" s="24">
        <f>'[4]Week SetUp'!$D$10</f>
        <v>0</v>
      </c>
      <c r="K4" s="25"/>
      <c r="L4" s="150">
        <f>'[4]Week SetUp'!$A$12</f>
        <v>0</v>
      </c>
      <c r="M4" s="25"/>
      <c r="N4" s="151"/>
      <c r="O4" s="152"/>
      <c r="P4" s="151"/>
      <c r="Q4" s="153" t="str">
        <f>'[4]Week SetUp'!$E$10</f>
        <v>Lamech Kevin Clarke</v>
      </c>
    </row>
    <row r="5" spans="1:20" s="17" customFormat="1" ht="12" x14ac:dyDescent="0.2">
      <c r="A5" s="125"/>
      <c r="B5" s="154" t="s">
        <v>3</v>
      </c>
      <c r="C5" s="154" t="s">
        <v>36</v>
      </c>
      <c r="D5" s="154" t="s">
        <v>4</v>
      </c>
      <c r="E5" s="155" t="s">
        <v>5</v>
      </c>
      <c r="F5" s="155" t="s">
        <v>6</v>
      </c>
      <c r="G5" s="155"/>
      <c r="H5" s="155"/>
      <c r="I5" s="155"/>
      <c r="J5" s="154" t="s">
        <v>7</v>
      </c>
      <c r="K5" s="156"/>
      <c r="L5" s="154" t="s">
        <v>8</v>
      </c>
      <c r="M5" s="156"/>
      <c r="N5" s="154" t="s">
        <v>9</v>
      </c>
      <c r="O5" s="156"/>
      <c r="P5" s="154" t="s">
        <v>37</v>
      </c>
      <c r="Q5" s="157"/>
    </row>
    <row r="6" spans="1:20" s="17" customFormat="1" ht="3.75" customHeight="1" thickBot="1" x14ac:dyDescent="0.25">
      <c r="A6" s="158"/>
      <c r="B6" s="159"/>
      <c r="C6" s="160"/>
      <c r="D6" s="159"/>
      <c r="E6" s="161"/>
      <c r="F6" s="161"/>
      <c r="G6" s="85"/>
      <c r="H6" s="161"/>
      <c r="I6" s="162"/>
      <c r="J6" s="159"/>
      <c r="K6" s="162"/>
      <c r="L6" s="159"/>
      <c r="M6" s="162"/>
      <c r="N6" s="159"/>
      <c r="O6" s="162"/>
      <c r="P6" s="159"/>
      <c r="Q6" s="163"/>
    </row>
    <row r="7" spans="1:20" s="51" customFormat="1" ht="10.5" customHeight="1" x14ac:dyDescent="0.2">
      <c r="A7" s="164">
        <v>1</v>
      </c>
      <c r="B7" s="42">
        <f>IF($D7="","",VLOOKUP($D7,'[4]Boys Si Main Draw Prep'!$A$7:$P$22,15))</f>
        <v>0</v>
      </c>
      <c r="C7" s="42">
        <f>IF($D7="","",VLOOKUP($D7,'[4]Boys Si Main Draw Prep'!$A$7:$P$22,16))</f>
        <v>0</v>
      </c>
      <c r="D7" s="43">
        <v>1</v>
      </c>
      <c r="E7" s="44" t="str">
        <f>UPPER(IF($D7="","",VLOOKUP($D7,'[4]Boys Si Main Draw Prep'!$A$7:$P$22,2)))</f>
        <v>ANDREWS</v>
      </c>
      <c r="F7" s="44" t="str">
        <f>IF($D7="","",VLOOKUP($D7,'[4]Boys Si Main Draw Prep'!$A$7:$P$22,3))</f>
        <v>CHE</v>
      </c>
      <c r="G7" s="44"/>
      <c r="H7" s="44">
        <f>IF($D7="","",VLOOKUP($D7,'[4]Boys Si Main Draw Prep'!$A$7:$P$22,4))</f>
        <v>0</v>
      </c>
      <c r="I7" s="165"/>
      <c r="J7" s="166"/>
      <c r="K7" s="166"/>
      <c r="L7" s="166"/>
      <c r="M7" s="166"/>
      <c r="N7" s="167"/>
      <c r="O7" s="49"/>
      <c r="P7" s="87"/>
      <c r="Q7" s="88"/>
      <c r="R7" s="50"/>
      <c r="T7" s="52" t="str">
        <f>'[4]SetUp Officials'!P21</f>
        <v>Umpire</v>
      </c>
    </row>
    <row r="8" spans="1:20" s="51" customFormat="1" ht="9.6" customHeight="1" x14ac:dyDescent="0.2">
      <c r="A8" s="168"/>
      <c r="B8" s="54"/>
      <c r="C8" s="54"/>
      <c r="D8" s="54"/>
      <c r="E8" s="166"/>
      <c r="F8" s="166"/>
      <c r="G8" s="169"/>
      <c r="H8" s="62" t="s">
        <v>11</v>
      </c>
      <c r="I8" s="170" t="s">
        <v>12</v>
      </c>
      <c r="J8" s="171" t="str">
        <f>UPPER(IF(OR(I8="a",I8="as"),E7,IF(OR(I8="b",I8="bs"),E9,)))</f>
        <v>ANDREWS</v>
      </c>
      <c r="K8" s="171"/>
      <c r="L8" s="166"/>
      <c r="M8" s="166"/>
      <c r="N8" s="167"/>
      <c r="O8" s="49"/>
      <c r="P8" s="87"/>
      <c r="Q8" s="88"/>
      <c r="R8" s="50"/>
      <c r="T8" s="57" t="str">
        <f>'[4]SetUp Officials'!P22</f>
        <v/>
      </c>
    </row>
    <row r="9" spans="1:20" s="51" customFormat="1" ht="9.6" customHeight="1" x14ac:dyDescent="0.2">
      <c r="A9" s="168">
        <v>2</v>
      </c>
      <c r="B9" s="42">
        <f>IF($D9="","",VLOOKUP($D9,'[4]Boys Si Main Draw Prep'!$A$7:$P$22,15))</f>
        <v>0</v>
      </c>
      <c r="C9" s="42">
        <f>IF($D9="","",VLOOKUP($D9,'[4]Boys Si Main Draw Prep'!$A$7:$P$22,16))</f>
        <v>0</v>
      </c>
      <c r="D9" s="43">
        <v>14</v>
      </c>
      <c r="E9" s="42" t="str">
        <f>UPPER(IF($D9="","",VLOOKUP($D9,'[4]Boys Si Main Draw Prep'!$A$7:$P$22,2)))</f>
        <v>BYE</v>
      </c>
      <c r="F9" s="42">
        <f>IF($D9="","",VLOOKUP($D9,'[4]Boys Si Main Draw Prep'!$A$7:$P$22,3))</f>
        <v>0</v>
      </c>
      <c r="G9" s="42"/>
      <c r="H9" s="42">
        <f>IF($D9="","",VLOOKUP($D9,'[4]Boys Si Main Draw Prep'!$A$7:$P$22,4))</f>
        <v>0</v>
      </c>
      <c r="I9" s="172"/>
      <c r="J9" s="166"/>
      <c r="K9" s="173"/>
      <c r="L9" s="166"/>
      <c r="M9" s="166"/>
      <c r="N9" s="167"/>
      <c r="O9" s="49"/>
      <c r="P9" s="87"/>
      <c r="Q9" s="88"/>
      <c r="R9" s="50"/>
      <c r="T9" s="57" t="str">
        <f>'[4]SetUp Officials'!P23</f>
        <v/>
      </c>
    </row>
    <row r="10" spans="1:20" s="51" customFormat="1" ht="9.6" customHeight="1" x14ac:dyDescent="0.2">
      <c r="A10" s="168"/>
      <c r="B10" s="54"/>
      <c r="C10" s="54"/>
      <c r="D10" s="72"/>
      <c r="E10" s="166"/>
      <c r="F10" s="166"/>
      <c r="G10" s="169"/>
      <c r="H10" s="166"/>
      <c r="I10" s="174"/>
      <c r="J10" s="62" t="s">
        <v>11</v>
      </c>
      <c r="K10" s="63" t="s">
        <v>12</v>
      </c>
      <c r="L10" s="171" t="str">
        <f>UPPER(IF(OR(K10="a",K10="as"),J8,IF(OR(K10="b",K10="bs"),J12,)))</f>
        <v>ANDREWS</v>
      </c>
      <c r="M10" s="175"/>
      <c r="N10" s="176"/>
      <c r="O10" s="176"/>
      <c r="P10" s="87"/>
      <c r="Q10" s="88"/>
      <c r="R10" s="50"/>
      <c r="T10" s="57" t="str">
        <f>'[4]SetUp Officials'!P24</f>
        <v/>
      </c>
    </row>
    <row r="11" spans="1:20" s="51" customFormat="1" ht="9.6" customHeight="1" x14ac:dyDescent="0.2">
      <c r="A11" s="168">
        <v>3</v>
      </c>
      <c r="B11" s="42">
        <f>IF($D11="","",VLOOKUP($D11,'[4]Boys Si Main Draw Prep'!$A$7:$P$22,15))</f>
        <v>0</v>
      </c>
      <c r="C11" s="42">
        <f>IF($D11="","",VLOOKUP($D11,'[4]Boys Si Main Draw Prep'!$A$7:$P$22,16))</f>
        <v>0</v>
      </c>
      <c r="D11" s="43">
        <v>9</v>
      </c>
      <c r="E11" s="42" t="str">
        <f>UPPER(IF($D11="","",VLOOKUP($D11,'[4]Boys Si Main Draw Prep'!$A$7:$P$22,2)))</f>
        <v xml:space="preserve">WEST </v>
      </c>
      <c r="F11" s="42" t="str">
        <f>IF($D11="","",VLOOKUP($D11,'[4]Boys Si Main Draw Prep'!$A$7:$P$22,3))</f>
        <v>SAMUEL</v>
      </c>
      <c r="G11" s="42"/>
      <c r="H11" s="42">
        <f>IF($D11="","",VLOOKUP($D11,'[4]Boys Si Main Draw Prep'!$A$7:$P$22,4))</f>
        <v>0</v>
      </c>
      <c r="I11" s="165"/>
      <c r="J11" s="166"/>
      <c r="K11" s="177"/>
      <c r="L11" s="166" t="s">
        <v>99</v>
      </c>
      <c r="M11" s="178"/>
      <c r="N11" s="176"/>
      <c r="O11" s="176"/>
      <c r="P11" s="87"/>
      <c r="Q11" s="88"/>
      <c r="R11" s="50"/>
      <c r="T11" s="57" t="str">
        <f>'[4]SetUp Officials'!P25</f>
        <v/>
      </c>
    </row>
    <row r="12" spans="1:20" s="51" customFormat="1" ht="9.6" customHeight="1" x14ac:dyDescent="0.2">
      <c r="A12" s="168"/>
      <c r="B12" s="54"/>
      <c r="C12" s="54"/>
      <c r="D12" s="72"/>
      <c r="E12" s="166"/>
      <c r="F12" s="166"/>
      <c r="G12" s="169"/>
      <c r="H12" s="62" t="s">
        <v>11</v>
      </c>
      <c r="I12" s="170" t="s">
        <v>12</v>
      </c>
      <c r="J12" s="171" t="str">
        <f>UPPER(IF(OR(I12="a",I12="as"),E11,IF(OR(I12="b",I12="bs"),E13,)))</f>
        <v xml:space="preserve">WEST </v>
      </c>
      <c r="K12" s="179"/>
      <c r="L12" s="166"/>
      <c r="M12" s="178"/>
      <c r="N12" s="176"/>
      <c r="O12" s="176"/>
      <c r="P12" s="87"/>
      <c r="Q12" s="88"/>
      <c r="R12" s="50"/>
      <c r="T12" s="57" t="str">
        <f>'[4]SetUp Officials'!P26</f>
        <v/>
      </c>
    </row>
    <row r="13" spans="1:20" s="51" customFormat="1" ht="9.6" customHeight="1" x14ac:dyDescent="0.2">
      <c r="A13" s="168">
        <v>4</v>
      </c>
      <c r="B13" s="42">
        <f>IF($D13="","",VLOOKUP($D13,'[4]Boys Si Main Draw Prep'!$A$7:$P$22,15))</f>
        <v>0</v>
      </c>
      <c r="C13" s="42">
        <f>IF($D13="","",VLOOKUP($D13,'[4]Boys Si Main Draw Prep'!$A$7:$P$22,16))</f>
        <v>0</v>
      </c>
      <c r="D13" s="43">
        <v>14</v>
      </c>
      <c r="E13" s="42" t="str">
        <f>UPPER(IF($D13="","",VLOOKUP($D13,'[4]Boys Si Main Draw Prep'!$A$7:$P$22,2)))</f>
        <v>BYE</v>
      </c>
      <c r="F13" s="42">
        <f>IF($D13="","",VLOOKUP($D13,'[4]Boys Si Main Draw Prep'!$A$7:$P$22,3))</f>
        <v>0</v>
      </c>
      <c r="G13" s="42"/>
      <c r="H13" s="42">
        <f>IF($D13="","",VLOOKUP($D13,'[4]Boys Si Main Draw Prep'!$A$7:$P$22,4))</f>
        <v>0</v>
      </c>
      <c r="I13" s="180"/>
      <c r="J13" s="166"/>
      <c r="K13" s="166"/>
      <c r="L13" s="166"/>
      <c r="M13" s="178"/>
      <c r="N13" s="176"/>
      <c r="O13" s="176"/>
      <c r="P13" s="87"/>
      <c r="Q13" s="88"/>
      <c r="R13" s="50"/>
      <c r="T13" s="57" t="str">
        <f>'[4]SetUp Officials'!P27</f>
        <v/>
      </c>
    </row>
    <row r="14" spans="1:20" s="51" customFormat="1" ht="9.6" customHeight="1" x14ac:dyDescent="0.2">
      <c r="A14" s="168"/>
      <c r="B14" s="54"/>
      <c r="C14" s="54"/>
      <c r="D14" s="72"/>
      <c r="E14" s="166"/>
      <c r="F14" s="166"/>
      <c r="G14" s="169"/>
      <c r="H14" s="181"/>
      <c r="I14" s="174"/>
      <c r="J14" s="166"/>
      <c r="K14" s="166"/>
      <c r="L14" s="62" t="s">
        <v>11</v>
      </c>
      <c r="M14" s="63" t="s">
        <v>12</v>
      </c>
      <c r="N14" s="171" t="str">
        <f>UPPER(IF(OR(M14="a",M14="as"),L10,IF(OR(M14="b",M14="bs"),L18,)))</f>
        <v>ANDREWS</v>
      </c>
      <c r="O14" s="175"/>
      <c r="P14" s="87"/>
      <c r="Q14" s="88"/>
      <c r="R14" s="50"/>
      <c r="T14" s="57" t="str">
        <f>'[4]SetUp Officials'!P28</f>
        <v/>
      </c>
    </row>
    <row r="15" spans="1:20" s="51" customFormat="1" ht="9.6" customHeight="1" x14ac:dyDescent="0.2">
      <c r="A15" s="164">
        <v>5</v>
      </c>
      <c r="B15" s="42">
        <f>IF($D15="","",VLOOKUP($D15,'[4]Boys Si Main Draw Prep'!$A$7:$P$22,15))</f>
        <v>0</v>
      </c>
      <c r="C15" s="42">
        <f>IF($D15="","",VLOOKUP($D15,'[4]Boys Si Main Draw Prep'!$A$7:$P$22,16))</f>
        <v>0</v>
      </c>
      <c r="D15" s="43">
        <v>4</v>
      </c>
      <c r="E15" s="44" t="str">
        <f>UPPER(IF($D15="","",VLOOKUP($D15,'[4]Boys Si Main Draw Prep'!$A$7:$P$22,2)))</f>
        <v>MUKERJI</v>
      </c>
      <c r="F15" s="44" t="str">
        <f>IF($D15="","",VLOOKUP($D15,'[4]Boys Si Main Draw Prep'!$A$7:$P$22,3))</f>
        <v>JORDAN</v>
      </c>
      <c r="G15" s="44"/>
      <c r="H15" s="44">
        <f>IF($D15="","",VLOOKUP($D15,'[4]Boys Si Main Draw Prep'!$A$7:$P$22,4))</f>
        <v>0</v>
      </c>
      <c r="I15" s="182"/>
      <c r="J15" s="166"/>
      <c r="K15" s="166"/>
      <c r="L15" s="166"/>
      <c r="M15" s="178"/>
      <c r="N15" s="166" t="s">
        <v>118</v>
      </c>
      <c r="O15" s="178"/>
      <c r="P15" s="87"/>
      <c r="Q15" s="88"/>
      <c r="R15" s="50"/>
      <c r="T15" s="57" t="str">
        <f>'[4]SetUp Officials'!P29</f>
        <v/>
      </c>
    </row>
    <row r="16" spans="1:20" s="51" customFormat="1" ht="9.6" customHeight="1" thickBot="1" x14ac:dyDescent="0.25">
      <c r="A16" s="168"/>
      <c r="B16" s="54"/>
      <c r="C16" s="54"/>
      <c r="D16" s="72"/>
      <c r="E16" s="166"/>
      <c r="F16" s="166"/>
      <c r="G16" s="169"/>
      <c r="H16" s="62" t="s">
        <v>11</v>
      </c>
      <c r="I16" s="170" t="s">
        <v>12</v>
      </c>
      <c r="J16" s="171" t="str">
        <f>UPPER(IF(OR(I16="a",I16="as"),E15,IF(OR(I16="b",I16="bs"),E17,)))</f>
        <v>MUKERJI</v>
      </c>
      <c r="K16" s="171"/>
      <c r="L16" s="166"/>
      <c r="M16" s="178"/>
      <c r="N16" s="176"/>
      <c r="O16" s="178"/>
      <c r="P16" s="87"/>
      <c r="Q16" s="88"/>
      <c r="R16" s="50"/>
      <c r="T16" s="74" t="str">
        <f>'[4]SetUp Officials'!P30</f>
        <v>None</v>
      </c>
    </row>
    <row r="17" spans="1:18" s="51" customFormat="1" ht="9.6" customHeight="1" x14ac:dyDescent="0.2">
      <c r="A17" s="168">
        <v>6</v>
      </c>
      <c r="B17" s="42">
        <f>IF($D17="","",VLOOKUP($D17,'[4]Boys Si Main Draw Prep'!$A$7:$P$22,15))</f>
        <v>0</v>
      </c>
      <c r="C17" s="42">
        <f>IF($D17="","",VLOOKUP($D17,'[4]Boys Si Main Draw Prep'!$A$7:$P$22,16))</f>
        <v>0</v>
      </c>
      <c r="D17" s="43">
        <v>14</v>
      </c>
      <c r="E17" s="42" t="str">
        <f>UPPER(IF($D17="","",VLOOKUP($D17,'[4]Boys Si Main Draw Prep'!$A$7:$P$22,2)))</f>
        <v>BYE</v>
      </c>
      <c r="F17" s="42">
        <f>IF($D17="","",VLOOKUP($D17,'[4]Boys Si Main Draw Prep'!$A$7:$P$22,3))</f>
        <v>0</v>
      </c>
      <c r="G17" s="42"/>
      <c r="H17" s="42">
        <f>IF($D17="","",VLOOKUP($D17,'[4]Boys Si Main Draw Prep'!$A$7:$P$22,4))</f>
        <v>0</v>
      </c>
      <c r="I17" s="172"/>
      <c r="J17" s="166"/>
      <c r="K17" s="173"/>
      <c r="L17" s="166"/>
      <c r="M17" s="178"/>
      <c r="N17" s="176"/>
      <c r="O17" s="178"/>
      <c r="P17" s="87"/>
      <c r="Q17" s="88"/>
      <c r="R17" s="50"/>
    </row>
    <row r="18" spans="1:18" s="51" customFormat="1" ht="9.6" customHeight="1" x14ac:dyDescent="0.2">
      <c r="A18" s="168"/>
      <c r="B18" s="54"/>
      <c r="C18" s="54"/>
      <c r="D18" s="72"/>
      <c r="E18" s="166"/>
      <c r="F18" s="166"/>
      <c r="G18" s="169"/>
      <c r="H18" s="166"/>
      <c r="I18" s="174"/>
      <c r="J18" s="62" t="s">
        <v>11</v>
      </c>
      <c r="K18" s="63" t="s">
        <v>38</v>
      </c>
      <c r="L18" s="171" t="str">
        <f>UPPER(IF(OR(K18="a",K18="as"),J16,IF(OR(K18="b",K18="bs"),J20,)))</f>
        <v>WILKINSON</v>
      </c>
      <c r="M18" s="183"/>
      <c r="N18" s="176"/>
      <c r="O18" s="178"/>
      <c r="P18" s="87"/>
      <c r="Q18" s="88"/>
      <c r="R18" s="50"/>
    </row>
    <row r="19" spans="1:18" s="51" customFormat="1" ht="9.6" customHeight="1" x14ac:dyDescent="0.2">
      <c r="A19" s="168">
        <v>7</v>
      </c>
      <c r="B19" s="42">
        <f>IF($D19="","",VLOOKUP($D19,'[4]Boys Si Main Draw Prep'!$A$7:$P$22,15))</f>
        <v>0</v>
      </c>
      <c r="C19" s="42">
        <f>IF($D19="","",VLOOKUP($D19,'[4]Boys Si Main Draw Prep'!$A$7:$P$22,16))</f>
        <v>0</v>
      </c>
      <c r="D19" s="43">
        <v>11</v>
      </c>
      <c r="E19" s="42" t="str">
        <f>UPPER(IF($D19="","",VLOOKUP($D19,'[4]Boys Si Main Draw Prep'!$A$7:$P$22,2)))</f>
        <v>WILKINSON</v>
      </c>
      <c r="F19" s="42" t="str">
        <f>IF($D19="","",VLOOKUP($D19,'[4]Boys Si Main Draw Prep'!$A$7:$P$22,3))</f>
        <v>RAHSAAN</v>
      </c>
      <c r="G19" s="42"/>
      <c r="H19" s="42">
        <f>IF($D19="","",VLOOKUP($D19,'[4]Boys Si Main Draw Prep'!$A$7:$P$22,4))</f>
        <v>0</v>
      </c>
      <c r="I19" s="165"/>
      <c r="J19" s="166"/>
      <c r="K19" s="177"/>
      <c r="L19" s="166" t="s">
        <v>100</v>
      </c>
      <c r="M19" s="176"/>
      <c r="N19" s="176"/>
      <c r="O19" s="178"/>
      <c r="P19" s="87"/>
      <c r="Q19" s="88"/>
      <c r="R19" s="50"/>
    </row>
    <row r="20" spans="1:18" s="51" customFormat="1" ht="9.6" customHeight="1" x14ac:dyDescent="0.2">
      <c r="A20" s="168"/>
      <c r="B20" s="54"/>
      <c r="C20" s="54"/>
      <c r="D20" s="54"/>
      <c r="E20" s="166"/>
      <c r="F20" s="166"/>
      <c r="G20" s="169"/>
      <c r="H20" s="62" t="s">
        <v>11</v>
      </c>
      <c r="I20" s="170" t="s">
        <v>12</v>
      </c>
      <c r="J20" s="171" t="str">
        <f>UPPER(IF(OR(I20="a",I20="as"),E19,IF(OR(I20="b",I20="bs"),E21,)))</f>
        <v>WILKINSON</v>
      </c>
      <c r="K20" s="179"/>
      <c r="L20" s="166"/>
      <c r="M20" s="176"/>
      <c r="N20" s="176"/>
      <c r="O20" s="178"/>
      <c r="P20" s="87"/>
      <c r="Q20" s="88"/>
      <c r="R20" s="50"/>
    </row>
    <row r="21" spans="1:18" s="51" customFormat="1" ht="9.6" customHeight="1" x14ac:dyDescent="0.2">
      <c r="A21" s="168">
        <v>8</v>
      </c>
      <c r="B21" s="42">
        <f>IF($D21="","",VLOOKUP($D21,'[4]Boys Si Main Draw Prep'!$A$7:$P$22,15))</f>
        <v>0</v>
      </c>
      <c r="C21" s="42">
        <f>IF($D21="","",VLOOKUP($D21,'[4]Boys Si Main Draw Prep'!$A$7:$P$22,16))</f>
        <v>0</v>
      </c>
      <c r="D21" s="43">
        <v>8</v>
      </c>
      <c r="E21" s="42" t="str">
        <f>UPPER(IF($D21="","",VLOOKUP($D21,'[4]Boys Si Main Draw Prep'!$A$7:$P$22,2)))</f>
        <v>OLIVIER</v>
      </c>
      <c r="F21" s="42" t="str">
        <f>IF($D21="","",VLOOKUP($D21,'[4]Boys Si Main Draw Prep'!$A$7:$P$22,3))</f>
        <v>DERREL</v>
      </c>
      <c r="G21" s="42"/>
      <c r="H21" s="42">
        <f>IF($D21="","",VLOOKUP($D21,'[4]Boys Si Main Draw Prep'!$A$7:$P$22,4))</f>
        <v>0</v>
      </c>
      <c r="I21" s="180"/>
      <c r="J21" s="166" t="s">
        <v>61</v>
      </c>
      <c r="K21" s="166"/>
      <c r="L21" s="166"/>
      <c r="M21" s="176"/>
      <c r="N21" s="176"/>
      <c r="O21" s="178"/>
      <c r="P21" s="87"/>
      <c r="Q21" s="88"/>
      <c r="R21" s="50"/>
    </row>
    <row r="22" spans="1:18" s="51" customFormat="1" ht="9.6" customHeight="1" x14ac:dyDescent="0.2">
      <c r="A22" s="168"/>
      <c r="B22" s="54"/>
      <c r="C22" s="54"/>
      <c r="D22" s="54"/>
      <c r="E22" s="181"/>
      <c r="F22" s="181"/>
      <c r="G22" s="184"/>
      <c r="H22" s="181"/>
      <c r="I22" s="174"/>
      <c r="J22" s="166"/>
      <c r="K22" s="166"/>
      <c r="L22" s="166"/>
      <c r="M22" s="176"/>
      <c r="N22" s="62" t="s">
        <v>11</v>
      </c>
      <c r="O22" s="63" t="s">
        <v>84</v>
      </c>
      <c r="P22" s="171" t="str">
        <f>UPPER(IF(OR(O22="a",O22="as"),N14,IF(OR(O22="b",O22="bs"),N30,)))</f>
        <v>CARTER</v>
      </c>
      <c r="Q22" s="175"/>
      <c r="R22" s="50"/>
    </row>
    <row r="23" spans="1:18" s="51" customFormat="1" ht="9.6" customHeight="1" x14ac:dyDescent="0.2">
      <c r="A23" s="168">
        <v>9</v>
      </c>
      <c r="B23" s="42">
        <f>IF($D23="","",VLOOKUP($D23,'[4]Boys Si Main Draw Prep'!$A$7:$P$22,15))</f>
        <v>0</v>
      </c>
      <c r="C23" s="42">
        <f>IF($D23="","",VLOOKUP($D23,'[4]Boys Si Main Draw Prep'!$A$7:$P$22,16))</f>
        <v>0</v>
      </c>
      <c r="D23" s="43">
        <v>5</v>
      </c>
      <c r="E23" s="42" t="str">
        <f>UPPER(IF($D23="","",VLOOKUP($D23,'[4]Boys Si Main Draw Prep'!$A$7:$P$22,2)))</f>
        <v>ALEXIS</v>
      </c>
      <c r="F23" s="42" t="str">
        <f>IF($D23="","",VLOOKUP($D23,'[4]Boys Si Main Draw Prep'!$A$7:$P$22,3))</f>
        <v>JAYDON</v>
      </c>
      <c r="G23" s="42"/>
      <c r="H23" s="42">
        <f>IF($D23="","",VLOOKUP($D23,'[4]Boys Si Main Draw Prep'!$A$7:$P$22,4))</f>
        <v>0</v>
      </c>
      <c r="I23" s="165"/>
      <c r="J23" s="166"/>
      <c r="K23" s="166"/>
      <c r="L23" s="166"/>
      <c r="M23" s="176"/>
      <c r="N23" s="166"/>
      <c r="O23" s="178"/>
      <c r="P23" s="166" t="s">
        <v>167</v>
      </c>
      <c r="Q23" s="176"/>
      <c r="R23" s="50"/>
    </row>
    <row r="24" spans="1:18" s="51" customFormat="1" ht="9.6" customHeight="1" x14ac:dyDescent="0.2">
      <c r="A24" s="168"/>
      <c r="B24" s="54"/>
      <c r="C24" s="54"/>
      <c r="D24" s="54"/>
      <c r="E24" s="166"/>
      <c r="F24" s="166"/>
      <c r="G24" s="169"/>
      <c r="H24" s="62" t="s">
        <v>11</v>
      </c>
      <c r="I24" s="170" t="s">
        <v>13</v>
      </c>
      <c r="J24" s="171" t="str">
        <f>UPPER(IF(OR(I24="a",I24="as"),E23,IF(OR(I24="b",I24="bs"),E25,)))</f>
        <v>ALEXIS</v>
      </c>
      <c r="K24" s="171"/>
      <c r="L24" s="166"/>
      <c r="M24" s="176"/>
      <c r="N24" s="176"/>
      <c r="O24" s="178"/>
      <c r="P24" s="87"/>
      <c r="Q24" s="88"/>
      <c r="R24" s="50"/>
    </row>
    <row r="25" spans="1:18" s="51" customFormat="1" ht="9.6" customHeight="1" x14ac:dyDescent="0.2">
      <c r="A25" s="168">
        <v>10</v>
      </c>
      <c r="B25" s="42">
        <f>IF($D25="","",VLOOKUP($D25,'[4]Boys Si Main Draw Prep'!$A$7:$P$22,15))</f>
        <v>0</v>
      </c>
      <c r="C25" s="42">
        <f>IF($D25="","",VLOOKUP($D25,'[4]Boys Si Main Draw Prep'!$A$7:$P$22,16))</f>
        <v>0</v>
      </c>
      <c r="D25" s="43">
        <v>7</v>
      </c>
      <c r="E25" s="42" t="str">
        <f>UPPER(IF($D25="","",VLOOKUP($D25,'[4]Boys Si Main Draw Prep'!$A$7:$P$22,2)))</f>
        <v>JEARY</v>
      </c>
      <c r="F25" s="42" t="str">
        <f>IF($D25="","",VLOOKUP($D25,'[4]Boys Si Main Draw Prep'!$A$7:$P$22,3))</f>
        <v>ETHAN</v>
      </c>
      <c r="G25" s="42"/>
      <c r="H25" s="42">
        <f>IF($D25="","",VLOOKUP($D25,'[4]Boys Si Main Draw Prep'!$A$7:$P$22,4))</f>
        <v>0</v>
      </c>
      <c r="I25" s="172"/>
      <c r="J25" s="166" t="s">
        <v>62</v>
      </c>
      <c r="K25" s="173"/>
      <c r="L25" s="166"/>
      <c r="M25" s="176"/>
      <c r="N25" s="176"/>
      <c r="O25" s="178"/>
      <c r="P25" s="87"/>
      <c r="Q25" s="88"/>
      <c r="R25" s="50"/>
    </row>
    <row r="26" spans="1:18" s="51" customFormat="1" ht="9.6" customHeight="1" x14ac:dyDescent="0.2">
      <c r="A26" s="168"/>
      <c r="B26" s="54"/>
      <c r="C26" s="54"/>
      <c r="D26" s="72"/>
      <c r="E26" s="166"/>
      <c r="F26" s="166"/>
      <c r="G26" s="169"/>
      <c r="H26" s="166"/>
      <c r="I26" s="174"/>
      <c r="J26" s="62" t="s">
        <v>11</v>
      </c>
      <c r="K26" s="63" t="s">
        <v>14</v>
      </c>
      <c r="L26" s="171" t="str">
        <f>UPPER(IF(OR(K26="a",K26="as"),J24,IF(OR(K26="b",K26="bs"),J28,)))</f>
        <v>RAMKISSON</v>
      </c>
      <c r="M26" s="175"/>
      <c r="N26" s="176"/>
      <c r="O26" s="178"/>
      <c r="P26" s="87"/>
      <c r="Q26" s="88"/>
      <c r="R26" s="50"/>
    </row>
    <row r="27" spans="1:18" s="51" customFormat="1" ht="9.6" customHeight="1" x14ac:dyDescent="0.2">
      <c r="A27" s="168">
        <v>11</v>
      </c>
      <c r="B27" s="42">
        <f>IF($D27="","",VLOOKUP($D27,'[4]Boys Si Main Draw Prep'!$A$7:$P$22,15))</f>
        <v>0</v>
      </c>
      <c r="C27" s="42">
        <f>IF($D27="","",VLOOKUP($D27,'[4]Boys Si Main Draw Prep'!$A$7:$P$22,16))</f>
        <v>0</v>
      </c>
      <c r="D27" s="43">
        <v>14</v>
      </c>
      <c r="E27" s="42" t="str">
        <f>UPPER(IF($D27="","",VLOOKUP($D27,'[4]Boys Si Main Draw Prep'!$A$7:$P$22,2)))</f>
        <v>BYE</v>
      </c>
      <c r="F27" s="42">
        <f>IF($D27="","",VLOOKUP($D27,'[4]Boys Si Main Draw Prep'!$A$7:$P$22,3))</f>
        <v>0</v>
      </c>
      <c r="G27" s="42"/>
      <c r="H27" s="42">
        <f>IF($D27="","",VLOOKUP($D27,'[4]Boys Si Main Draw Prep'!$A$7:$P$22,4))</f>
        <v>0</v>
      </c>
      <c r="I27" s="165"/>
      <c r="J27" s="166"/>
      <c r="K27" s="177"/>
      <c r="L27" s="166" t="s">
        <v>101</v>
      </c>
      <c r="M27" s="178"/>
      <c r="N27" s="176"/>
      <c r="O27" s="178"/>
      <c r="P27" s="87"/>
      <c r="Q27" s="88"/>
      <c r="R27" s="50"/>
    </row>
    <row r="28" spans="1:18" s="51" customFormat="1" ht="9.6" customHeight="1" x14ac:dyDescent="0.2">
      <c r="A28" s="164"/>
      <c r="B28" s="54"/>
      <c r="C28" s="54"/>
      <c r="D28" s="72"/>
      <c r="E28" s="166"/>
      <c r="F28" s="166"/>
      <c r="G28" s="169"/>
      <c r="H28" s="62" t="s">
        <v>11</v>
      </c>
      <c r="I28" s="170" t="s">
        <v>14</v>
      </c>
      <c r="J28" s="171" t="str">
        <f>UPPER(IF(OR(I28="a",I28="as"),E27,IF(OR(I28="b",I28="bs"),E29,)))</f>
        <v>RAMKISSON</v>
      </c>
      <c r="K28" s="179"/>
      <c r="L28" s="166"/>
      <c r="M28" s="178"/>
      <c r="N28" s="176"/>
      <c r="O28" s="178"/>
      <c r="P28" s="87"/>
      <c r="Q28" s="88"/>
      <c r="R28" s="50"/>
    </row>
    <row r="29" spans="1:18" s="51" customFormat="1" ht="9.6" customHeight="1" x14ac:dyDescent="0.2">
      <c r="A29" s="164">
        <v>12</v>
      </c>
      <c r="B29" s="42">
        <f>IF($D29="","",VLOOKUP($D29,'[4]Boys Si Main Draw Prep'!$A$7:$P$22,15))</f>
        <v>0</v>
      </c>
      <c r="C29" s="42">
        <f>IF($D29="","",VLOOKUP($D29,'[4]Boys Si Main Draw Prep'!$A$7:$P$22,16))</f>
        <v>0</v>
      </c>
      <c r="D29" s="43">
        <v>3</v>
      </c>
      <c r="E29" s="44" t="str">
        <f>UPPER(IF($D29="","",VLOOKUP($D29,'[4]Boys Si Main Draw Prep'!$A$7:$P$22,2)))</f>
        <v>RAMKISSON</v>
      </c>
      <c r="F29" s="44" t="str">
        <f>IF($D29="","",VLOOKUP($D29,'[4]Boys Si Main Draw Prep'!$A$7:$P$22,3))</f>
        <v>ADAM</v>
      </c>
      <c r="G29" s="44"/>
      <c r="H29" s="44">
        <f>IF($D29="","",VLOOKUP($D29,'[4]Boys Si Main Draw Prep'!$A$7:$P$22,4))</f>
        <v>0</v>
      </c>
      <c r="I29" s="180"/>
      <c r="J29" s="166"/>
      <c r="K29" s="166"/>
      <c r="L29" s="166"/>
      <c r="M29" s="178"/>
      <c r="N29" s="176"/>
      <c r="O29" s="178"/>
      <c r="P29" s="87"/>
      <c r="Q29" s="88"/>
      <c r="R29" s="50"/>
    </row>
    <row r="30" spans="1:18" s="51" customFormat="1" ht="9.6" customHeight="1" x14ac:dyDescent="0.2">
      <c r="A30" s="168"/>
      <c r="B30" s="54"/>
      <c r="C30" s="54"/>
      <c r="D30" s="72"/>
      <c r="E30" s="166"/>
      <c r="F30" s="166"/>
      <c r="G30" s="169"/>
      <c r="H30" s="181"/>
      <c r="I30" s="174"/>
      <c r="J30" s="166"/>
      <c r="K30" s="166"/>
      <c r="L30" s="62" t="s">
        <v>11</v>
      </c>
      <c r="M30" s="63" t="s">
        <v>14</v>
      </c>
      <c r="N30" s="171" t="str">
        <f>UPPER(IF(OR(M30="a",M30="as"),L26,IF(OR(M30="b",M30="bs"),L34,)))</f>
        <v>CARTER</v>
      </c>
      <c r="O30" s="183"/>
      <c r="P30" s="87"/>
      <c r="Q30" s="88"/>
      <c r="R30" s="50"/>
    </row>
    <row r="31" spans="1:18" s="51" customFormat="1" ht="9.6" customHeight="1" x14ac:dyDescent="0.2">
      <c r="A31" s="168">
        <v>13</v>
      </c>
      <c r="B31" s="42">
        <f>IF($D31="","",VLOOKUP($D31,'[4]Boys Si Main Draw Prep'!$A$7:$P$22,15))</f>
        <v>0</v>
      </c>
      <c r="C31" s="42">
        <f>IF($D31="","",VLOOKUP($D31,'[4]Boys Si Main Draw Prep'!$A$7:$P$22,16))</f>
        <v>0</v>
      </c>
      <c r="D31" s="43">
        <v>10</v>
      </c>
      <c r="E31" s="42" t="str">
        <f>UPPER(IF($D31="","",VLOOKUP($D31,'[4]Boys Si Main Draw Prep'!$A$7:$P$22,2)))</f>
        <v>DAVID</v>
      </c>
      <c r="F31" s="42" t="str">
        <f>IF($D31="","",VLOOKUP($D31,'[4]Boys Si Main Draw Prep'!$A$7:$P$22,3))</f>
        <v>JOSHUA</v>
      </c>
      <c r="G31" s="42"/>
      <c r="H31" s="42">
        <f>IF($D31="","",VLOOKUP($D31,'[4]Boys Si Main Draw Prep'!$A$7:$P$22,4))</f>
        <v>0</v>
      </c>
      <c r="I31" s="182"/>
      <c r="J31" s="166"/>
      <c r="K31" s="166"/>
      <c r="L31" s="166"/>
      <c r="M31" s="178"/>
      <c r="N31" s="166" t="s">
        <v>128</v>
      </c>
      <c r="O31" s="176"/>
      <c r="P31" s="87"/>
      <c r="Q31" s="88"/>
      <c r="R31" s="50"/>
    </row>
    <row r="32" spans="1:18" s="51" customFormat="1" ht="9.6" customHeight="1" x14ac:dyDescent="0.2">
      <c r="A32" s="168"/>
      <c r="B32" s="54"/>
      <c r="C32" s="54"/>
      <c r="D32" s="72"/>
      <c r="E32" s="166"/>
      <c r="F32" s="166"/>
      <c r="G32" s="169"/>
      <c r="H32" s="62" t="s">
        <v>11</v>
      </c>
      <c r="I32" s="170" t="s">
        <v>13</v>
      </c>
      <c r="J32" s="171" t="str">
        <f>UPPER(IF(OR(I32="a",I32="as"),E31,IF(OR(I32="b",I32="bs"),E33,)))</f>
        <v>DAVID</v>
      </c>
      <c r="K32" s="171"/>
      <c r="L32" s="166"/>
      <c r="M32" s="178"/>
      <c r="N32" s="176"/>
      <c r="O32" s="176"/>
      <c r="P32" s="87"/>
      <c r="Q32" s="88"/>
      <c r="R32" s="50"/>
    </row>
    <row r="33" spans="1:18" s="51" customFormat="1" ht="9.6" customHeight="1" x14ac:dyDescent="0.2">
      <c r="A33" s="168">
        <v>14</v>
      </c>
      <c r="B33" s="42">
        <f>IF($D33="","",VLOOKUP($D33,'[4]Boys Si Main Draw Prep'!$A$7:$P$22,15))</f>
        <v>0</v>
      </c>
      <c r="C33" s="42">
        <f>IF($D33="","",VLOOKUP($D33,'[4]Boys Si Main Draw Prep'!$A$7:$P$22,16))</f>
        <v>0</v>
      </c>
      <c r="D33" s="43">
        <v>6</v>
      </c>
      <c r="E33" s="42" t="str">
        <f>UPPER(IF($D33="","",VLOOKUP($D33,'[4]Boys Si Main Draw Prep'!$A$7:$P$22,2)))</f>
        <v>LEE YOUNG</v>
      </c>
      <c r="F33" s="42" t="str">
        <f>IF($D33="","",VLOOKUP($D33,'[4]Boys Si Main Draw Prep'!$A$7:$P$22,3))</f>
        <v>KYLE</v>
      </c>
      <c r="G33" s="42"/>
      <c r="H33" s="42">
        <f>IF($D33="","",VLOOKUP($D33,'[4]Boys Si Main Draw Prep'!$A$7:$P$22,4))</f>
        <v>0</v>
      </c>
      <c r="I33" s="172"/>
      <c r="J33" s="166" t="s">
        <v>61</v>
      </c>
      <c r="K33" s="173"/>
      <c r="L33" s="166"/>
      <c r="M33" s="178"/>
      <c r="N33" s="176"/>
      <c r="O33" s="176"/>
      <c r="P33" s="87"/>
      <c r="Q33" s="88"/>
      <c r="R33" s="50"/>
    </row>
    <row r="34" spans="1:18" s="51" customFormat="1" ht="9.6" customHeight="1" x14ac:dyDescent="0.2">
      <c r="A34" s="168"/>
      <c r="B34" s="54"/>
      <c r="C34" s="54"/>
      <c r="D34" s="72"/>
      <c r="E34" s="166"/>
      <c r="F34" s="166"/>
      <c r="G34" s="169"/>
      <c r="H34" s="166"/>
      <c r="I34" s="174"/>
      <c r="J34" s="62" t="s">
        <v>11</v>
      </c>
      <c r="K34" s="63" t="s">
        <v>14</v>
      </c>
      <c r="L34" s="171" t="str">
        <f>UPPER(IF(OR(K34="a",K34="as"),J32,IF(OR(K34="b",K34="bs"),J36,)))</f>
        <v>CARTER</v>
      </c>
      <c r="M34" s="183"/>
      <c r="N34" s="176"/>
      <c r="O34" s="176"/>
      <c r="P34" s="87"/>
      <c r="Q34" s="88"/>
      <c r="R34" s="50"/>
    </row>
    <row r="35" spans="1:18" s="51" customFormat="1" ht="9.6" customHeight="1" x14ac:dyDescent="0.2">
      <c r="A35" s="168">
        <v>15</v>
      </c>
      <c r="B35" s="42">
        <f>IF($D35="","",VLOOKUP($D35,'[4]Boys Si Main Draw Prep'!$A$7:$P$22,15))</f>
        <v>0</v>
      </c>
      <c r="C35" s="42">
        <f>IF($D35="","",VLOOKUP($D35,'[4]Boys Si Main Draw Prep'!$A$7:$P$22,16))</f>
        <v>0</v>
      </c>
      <c r="D35" s="43">
        <v>14</v>
      </c>
      <c r="E35" s="42" t="str">
        <f>UPPER(IF($D35="","",VLOOKUP($D35,'[4]Boys Si Main Draw Prep'!$A$7:$P$22,2)))</f>
        <v>BYE</v>
      </c>
      <c r="F35" s="42">
        <f>IF($D35="","",VLOOKUP($D35,'[4]Boys Si Main Draw Prep'!$A$7:$P$22,3))</f>
        <v>0</v>
      </c>
      <c r="G35" s="42"/>
      <c r="H35" s="42">
        <f>IF($D35="","",VLOOKUP($D35,'[4]Boys Si Main Draw Prep'!$A$7:$P$22,4))</f>
        <v>0</v>
      </c>
      <c r="I35" s="165"/>
      <c r="J35" s="166"/>
      <c r="K35" s="177"/>
      <c r="L35" s="166" t="s">
        <v>102</v>
      </c>
      <c r="M35" s="176"/>
      <c r="N35" s="176"/>
      <c r="O35" s="176"/>
      <c r="P35" s="87"/>
      <c r="Q35" s="88"/>
      <c r="R35" s="50"/>
    </row>
    <row r="36" spans="1:18" s="51" customFormat="1" ht="9.6" customHeight="1" x14ac:dyDescent="0.2">
      <c r="A36" s="168"/>
      <c r="B36" s="54"/>
      <c r="C36" s="54"/>
      <c r="D36" s="54"/>
      <c r="E36" s="166"/>
      <c r="F36" s="166"/>
      <c r="G36" s="169"/>
      <c r="H36" s="62" t="s">
        <v>11</v>
      </c>
      <c r="I36" s="170" t="s">
        <v>14</v>
      </c>
      <c r="J36" s="171" t="str">
        <f>UPPER(IF(OR(I36="a",I36="as"),E35,IF(OR(I36="b",I36="bs"),E37,)))</f>
        <v>CARTER</v>
      </c>
      <c r="K36" s="179"/>
      <c r="L36" s="166"/>
      <c r="M36" s="176"/>
      <c r="N36" s="176"/>
      <c r="O36" s="176"/>
      <c r="P36" s="87"/>
      <c r="Q36" s="88"/>
      <c r="R36" s="50"/>
    </row>
    <row r="37" spans="1:18" s="51" customFormat="1" ht="9.6" customHeight="1" x14ac:dyDescent="0.2">
      <c r="A37" s="164">
        <v>16</v>
      </c>
      <c r="B37" s="42">
        <f>IF($D37="","",VLOOKUP($D37,'[4]Boys Si Main Draw Prep'!$A$7:$P$22,15))</f>
        <v>0</v>
      </c>
      <c r="C37" s="42">
        <f>IF($D37="","",VLOOKUP($D37,'[4]Boys Si Main Draw Prep'!$A$7:$P$22,16))</f>
        <v>0</v>
      </c>
      <c r="D37" s="43">
        <v>2</v>
      </c>
      <c r="E37" s="44" t="str">
        <f>UPPER(IF($D37="","",VLOOKUP($D37,'[4]Boys Si Main Draw Prep'!$A$7:$P$22,2)))</f>
        <v>CARTER</v>
      </c>
      <c r="F37" s="44" t="str">
        <f>IF($D37="","",VLOOKUP($D37,'[4]Boys Si Main Draw Prep'!$A$7:$P$22,3))</f>
        <v>AIDAN</v>
      </c>
      <c r="G37" s="42"/>
      <c r="H37" s="44">
        <f>IF($D37="","",VLOOKUP($D37,'[4]Boys Si Main Draw Prep'!$A$7:$P$22,4))</f>
        <v>0</v>
      </c>
      <c r="I37" s="180"/>
      <c r="J37" s="166"/>
      <c r="K37" s="166"/>
      <c r="L37" s="166"/>
      <c r="M37" s="176"/>
      <c r="N37" s="176"/>
      <c r="O37" s="176"/>
      <c r="P37" s="87"/>
      <c r="Q37" s="88"/>
      <c r="R37" s="50"/>
    </row>
    <row r="38" spans="1:18" s="51" customFormat="1" ht="9.6" customHeight="1" x14ac:dyDescent="0.2">
      <c r="A38" s="185"/>
      <c r="B38" s="54"/>
      <c r="C38" s="54"/>
      <c r="D38" s="54"/>
      <c r="E38" s="181"/>
      <c r="F38" s="181"/>
      <c r="G38" s="184"/>
      <c r="H38" s="166"/>
      <c r="I38" s="174"/>
      <c r="J38" s="166"/>
      <c r="K38" s="166"/>
      <c r="L38" s="166"/>
      <c r="M38" s="176"/>
      <c r="N38" s="176"/>
      <c r="O38" s="176"/>
      <c r="P38" s="87"/>
      <c r="Q38" s="88"/>
      <c r="R38" s="50"/>
    </row>
    <row r="39" spans="1:18" s="51" customFormat="1" ht="9.6" customHeight="1" x14ac:dyDescent="0.2">
      <c r="A39" s="186"/>
      <c r="B39" s="47"/>
      <c r="C39" s="47"/>
      <c r="D39" s="54"/>
      <c r="E39" s="47"/>
      <c r="F39" s="47"/>
      <c r="G39" s="47"/>
      <c r="H39" s="47"/>
      <c r="I39" s="54"/>
      <c r="J39" s="47"/>
      <c r="K39" s="47"/>
      <c r="L39" s="47"/>
      <c r="M39" s="84"/>
      <c r="N39" s="84"/>
      <c r="O39" s="84"/>
      <c r="P39" s="87"/>
      <c r="Q39" s="88"/>
      <c r="R39" s="50"/>
    </row>
    <row r="40" spans="1:18" s="51" customFormat="1" ht="9.6" customHeight="1" x14ac:dyDescent="0.2">
      <c r="A40" s="185"/>
      <c r="B40" s="54"/>
      <c r="C40" s="54"/>
      <c r="D40" s="54"/>
      <c r="E40" s="47"/>
      <c r="F40" s="47"/>
      <c r="H40" s="187"/>
      <c r="I40" s="54"/>
      <c r="J40" s="47"/>
      <c r="K40" s="47"/>
      <c r="L40" s="47"/>
      <c r="M40" s="84"/>
      <c r="N40" s="84"/>
      <c r="O40" s="84"/>
      <c r="P40" s="87"/>
      <c r="Q40" s="88"/>
      <c r="R40" s="50"/>
    </row>
    <row r="41" spans="1:18" s="51" customFormat="1" ht="9.6" hidden="1" customHeight="1" x14ac:dyDescent="0.2">
      <c r="A41" s="185"/>
      <c r="B41" s="47"/>
      <c r="C41" s="47"/>
      <c r="D41" s="54"/>
      <c r="E41" s="47"/>
      <c r="F41" s="47"/>
      <c r="G41" s="47"/>
      <c r="H41" s="47"/>
      <c r="I41" s="54"/>
      <c r="J41" s="47"/>
      <c r="K41" s="69"/>
      <c r="L41" s="47"/>
      <c r="M41" s="84"/>
      <c r="N41" s="84"/>
      <c r="O41" s="84"/>
      <c r="P41" s="87"/>
      <c r="Q41" s="88"/>
      <c r="R41" s="50"/>
    </row>
    <row r="42" spans="1:18" s="51" customFormat="1" ht="9.6" hidden="1" customHeight="1" x14ac:dyDescent="0.2">
      <c r="A42" s="185"/>
      <c r="B42" s="54"/>
      <c r="C42" s="54"/>
      <c r="D42" s="54"/>
      <c r="E42" s="47"/>
      <c r="F42" s="47"/>
      <c r="H42" s="47"/>
      <c r="I42" s="54"/>
      <c r="J42" s="187"/>
      <c r="K42" s="54"/>
      <c r="L42" s="47"/>
      <c r="M42" s="84"/>
      <c r="N42" s="84"/>
      <c r="O42" s="84"/>
      <c r="P42" s="87"/>
      <c r="Q42" s="88"/>
      <c r="R42" s="50"/>
    </row>
    <row r="43" spans="1:18" s="51" customFormat="1" ht="9.6" hidden="1" customHeight="1" x14ac:dyDescent="0.2">
      <c r="A43" s="185"/>
      <c r="B43" s="47"/>
      <c r="C43" s="47"/>
      <c r="D43" s="54"/>
      <c r="E43" s="47"/>
      <c r="F43" s="47"/>
      <c r="G43" s="47"/>
      <c r="H43" s="47"/>
      <c r="I43" s="54"/>
      <c r="J43" s="47"/>
      <c r="K43" s="47"/>
      <c r="L43" s="47"/>
      <c r="M43" s="84"/>
      <c r="N43" s="84"/>
      <c r="O43" s="84"/>
      <c r="P43" s="87"/>
      <c r="Q43" s="88"/>
      <c r="R43" s="188"/>
    </row>
    <row r="44" spans="1:18" s="51" customFormat="1" ht="9.6" hidden="1" customHeight="1" x14ac:dyDescent="0.2">
      <c r="A44" s="185"/>
      <c r="B44" s="54"/>
      <c r="C44" s="54"/>
      <c r="D44" s="54"/>
      <c r="E44" s="47"/>
      <c r="F44" s="47"/>
      <c r="H44" s="187"/>
      <c r="I44" s="54"/>
      <c r="J44" s="47"/>
      <c r="K44" s="47"/>
      <c r="L44" s="47"/>
      <c r="M44" s="84"/>
      <c r="N44" s="84"/>
      <c r="O44" s="84"/>
      <c r="P44" s="87"/>
      <c r="Q44" s="88"/>
      <c r="R44" s="50"/>
    </row>
    <row r="45" spans="1:18" s="51" customFormat="1" ht="9.6" hidden="1" customHeight="1" x14ac:dyDescent="0.2">
      <c r="A45" s="185"/>
      <c r="B45" s="47"/>
      <c r="C45" s="47"/>
      <c r="D45" s="54"/>
      <c r="E45" s="47"/>
      <c r="F45" s="47"/>
      <c r="G45" s="47"/>
      <c r="H45" s="47"/>
      <c r="I45" s="54"/>
      <c r="J45" s="47"/>
      <c r="K45" s="47"/>
      <c r="L45" s="47"/>
      <c r="M45" s="84"/>
      <c r="N45" s="84"/>
      <c r="O45" s="84"/>
      <c r="P45" s="87"/>
      <c r="Q45" s="88"/>
      <c r="R45" s="50"/>
    </row>
    <row r="46" spans="1:18" s="51" customFormat="1" ht="9.6" hidden="1" customHeight="1" x14ac:dyDescent="0.2">
      <c r="A46" s="185"/>
      <c r="B46" s="54"/>
      <c r="C46" s="54"/>
      <c r="D46" s="54"/>
      <c r="E46" s="47"/>
      <c r="F46" s="47"/>
      <c r="H46" s="47"/>
      <c r="I46" s="54"/>
      <c r="J46" s="47"/>
      <c r="K46" s="47"/>
      <c r="L46" s="187"/>
      <c r="M46" s="54"/>
      <c r="N46" s="47"/>
      <c r="O46" s="84"/>
      <c r="P46" s="87"/>
      <c r="Q46" s="88"/>
      <c r="R46" s="50"/>
    </row>
    <row r="47" spans="1:18" s="51" customFormat="1" ht="9.6" hidden="1" customHeight="1" x14ac:dyDescent="0.2">
      <c r="A47" s="185"/>
      <c r="B47" s="47"/>
      <c r="C47" s="47"/>
      <c r="D47" s="54"/>
      <c r="E47" s="47"/>
      <c r="F47" s="47"/>
      <c r="G47" s="47"/>
      <c r="H47" s="47"/>
      <c r="I47" s="54"/>
      <c r="J47" s="47"/>
      <c r="K47" s="47"/>
      <c r="L47" s="47"/>
      <c r="M47" s="84"/>
      <c r="N47" s="47"/>
      <c r="O47" s="84"/>
      <c r="P47" s="87"/>
      <c r="Q47" s="88"/>
      <c r="R47" s="50"/>
    </row>
    <row r="48" spans="1:18" s="51" customFormat="1" ht="9.6" hidden="1" customHeight="1" x14ac:dyDescent="0.2">
      <c r="A48" s="185"/>
      <c r="B48" s="54"/>
      <c r="C48" s="54"/>
      <c r="D48" s="54"/>
      <c r="E48" s="47"/>
      <c r="F48" s="47"/>
      <c r="H48" s="187"/>
      <c r="I48" s="54"/>
      <c r="J48" s="47"/>
      <c r="K48" s="47"/>
      <c r="L48" s="47"/>
      <c r="M48" s="84"/>
      <c r="N48" s="84"/>
      <c r="O48" s="84"/>
      <c r="P48" s="87"/>
      <c r="Q48" s="88"/>
      <c r="R48" s="50"/>
    </row>
    <row r="49" spans="1:18" s="51" customFormat="1" ht="9.6" hidden="1" customHeight="1" x14ac:dyDescent="0.2">
      <c r="A49" s="185"/>
      <c r="B49" s="47"/>
      <c r="C49" s="47"/>
      <c r="D49" s="54"/>
      <c r="E49" s="47"/>
      <c r="F49" s="47"/>
      <c r="G49" s="47"/>
      <c r="H49" s="47"/>
      <c r="I49" s="54"/>
      <c r="J49" s="47"/>
      <c r="K49" s="69"/>
      <c r="L49" s="47"/>
      <c r="M49" s="84"/>
      <c r="N49" s="84"/>
      <c r="O49" s="84"/>
      <c r="P49" s="87"/>
      <c r="Q49" s="88"/>
      <c r="R49" s="50"/>
    </row>
    <row r="50" spans="1:18" s="51" customFormat="1" ht="9.6" hidden="1" customHeight="1" x14ac:dyDescent="0.2">
      <c r="A50" s="185"/>
      <c r="B50" s="54"/>
      <c r="C50" s="54"/>
      <c r="D50" s="54"/>
      <c r="E50" s="47"/>
      <c r="F50" s="47"/>
      <c r="H50" s="47"/>
      <c r="I50" s="54"/>
      <c r="J50" s="187"/>
      <c r="K50" s="54"/>
      <c r="L50" s="47"/>
      <c r="M50" s="84"/>
      <c r="N50" s="84"/>
      <c r="O50" s="84"/>
      <c r="P50" s="87"/>
      <c r="Q50" s="88"/>
      <c r="R50" s="50"/>
    </row>
    <row r="51" spans="1:18" s="51" customFormat="1" ht="9.6" hidden="1" customHeight="1" x14ac:dyDescent="0.2">
      <c r="A51" s="185"/>
      <c r="B51" s="47"/>
      <c r="C51" s="47"/>
      <c r="D51" s="54"/>
      <c r="E51" s="47"/>
      <c r="F51" s="47"/>
      <c r="G51" s="47"/>
      <c r="H51" s="47"/>
      <c r="I51" s="54"/>
      <c r="J51" s="47"/>
      <c r="K51" s="47"/>
      <c r="L51" s="47"/>
      <c r="M51" s="84"/>
      <c r="N51" s="84"/>
      <c r="O51" s="84"/>
      <c r="P51" s="87"/>
      <c r="Q51" s="88"/>
      <c r="R51" s="50"/>
    </row>
    <row r="52" spans="1:18" s="51" customFormat="1" ht="9.6" hidden="1" customHeight="1" x14ac:dyDescent="0.2">
      <c r="A52" s="185"/>
      <c r="B52" s="54"/>
      <c r="C52" s="54"/>
      <c r="D52" s="54"/>
      <c r="E52" s="47"/>
      <c r="F52" s="47"/>
      <c r="H52" s="187"/>
      <c r="I52" s="54"/>
      <c r="J52" s="47"/>
      <c r="K52" s="47"/>
      <c r="L52" s="47"/>
      <c r="M52" s="84"/>
      <c r="N52" s="84"/>
      <c r="O52" s="84"/>
      <c r="P52" s="87"/>
      <c r="Q52" s="88"/>
      <c r="R52" s="50"/>
    </row>
    <row r="53" spans="1:18" s="51" customFormat="1" ht="9.6" hidden="1" customHeight="1" x14ac:dyDescent="0.2">
      <c r="A53" s="186"/>
      <c r="B53" s="47"/>
      <c r="C53" s="47"/>
      <c r="D53" s="54"/>
      <c r="E53" s="47"/>
      <c r="F53" s="47"/>
      <c r="G53" s="47"/>
      <c r="H53" s="47"/>
      <c r="I53" s="54"/>
      <c r="J53" s="47"/>
      <c r="K53" s="47"/>
      <c r="L53" s="47"/>
      <c r="M53" s="47"/>
      <c r="N53" s="167"/>
      <c r="O53" s="167"/>
      <c r="P53" s="87"/>
      <c r="Q53" s="88"/>
      <c r="R53" s="50"/>
    </row>
    <row r="54" spans="1:18" s="51" customFormat="1" ht="9.6" hidden="1" customHeight="1" x14ac:dyDescent="0.2">
      <c r="A54" s="185"/>
      <c r="B54" s="54"/>
      <c r="C54" s="54"/>
      <c r="D54" s="54"/>
      <c r="E54" s="181"/>
      <c r="F54" s="181"/>
      <c r="G54" s="184"/>
      <c r="H54" s="166"/>
      <c r="I54" s="174"/>
      <c r="J54" s="166"/>
      <c r="K54" s="166"/>
      <c r="L54" s="166"/>
      <c r="M54" s="176"/>
      <c r="N54" s="176"/>
      <c r="O54" s="176"/>
      <c r="P54" s="87"/>
      <c r="Q54" s="88"/>
      <c r="R54" s="50"/>
    </row>
    <row r="55" spans="1:18" s="51" customFormat="1" ht="9.6" hidden="1" customHeight="1" x14ac:dyDescent="0.2">
      <c r="A55" s="186"/>
      <c r="B55" s="47"/>
      <c r="C55" s="47"/>
      <c r="D55" s="54"/>
      <c r="E55" s="47"/>
      <c r="F55" s="47"/>
      <c r="G55" s="47"/>
      <c r="H55" s="47"/>
      <c r="I55" s="54"/>
      <c r="J55" s="47"/>
      <c r="K55" s="47"/>
      <c r="L55" s="47"/>
      <c r="M55" s="84"/>
      <c r="N55" s="84"/>
      <c r="O55" s="84"/>
      <c r="P55" s="87"/>
      <c r="Q55" s="88"/>
      <c r="R55" s="50"/>
    </row>
    <row r="56" spans="1:18" s="51" customFormat="1" ht="9.6" hidden="1" customHeight="1" x14ac:dyDescent="0.2">
      <c r="A56" s="185"/>
      <c r="B56" s="54"/>
      <c r="C56" s="54"/>
      <c r="D56" s="54"/>
      <c r="E56" s="47"/>
      <c r="F56" s="47"/>
      <c r="H56" s="187"/>
      <c r="I56" s="54"/>
      <c r="J56" s="47"/>
      <c r="K56" s="47"/>
      <c r="L56" s="47"/>
      <c r="M56" s="84"/>
      <c r="N56" s="84"/>
      <c r="O56" s="84"/>
      <c r="P56" s="87"/>
      <c r="Q56" s="88"/>
      <c r="R56" s="50"/>
    </row>
    <row r="57" spans="1:18" s="51" customFormat="1" ht="9.6" hidden="1" customHeight="1" x14ac:dyDescent="0.2">
      <c r="A57" s="185"/>
      <c r="B57" s="47"/>
      <c r="C57" s="47"/>
      <c r="D57" s="54"/>
      <c r="E57" s="47"/>
      <c r="F57" s="47"/>
      <c r="G57" s="47"/>
      <c r="H57" s="47"/>
      <c r="I57" s="54"/>
      <c r="J57" s="47"/>
      <c r="K57" s="69"/>
      <c r="L57" s="47"/>
      <c r="M57" s="84"/>
      <c r="N57" s="84"/>
      <c r="O57" s="84"/>
      <c r="P57" s="87"/>
      <c r="Q57" s="88"/>
      <c r="R57" s="50"/>
    </row>
    <row r="58" spans="1:18" s="51" customFormat="1" ht="9.6" hidden="1" customHeight="1" x14ac:dyDescent="0.2">
      <c r="A58" s="185"/>
      <c r="B58" s="54"/>
      <c r="C58" s="54"/>
      <c r="D58" s="54"/>
      <c r="E58" s="47"/>
      <c r="F58" s="47"/>
      <c r="H58" s="47"/>
      <c r="I58" s="54"/>
      <c r="J58" s="187"/>
      <c r="K58" s="54"/>
      <c r="L58" s="47"/>
      <c r="M58" s="84"/>
      <c r="N58" s="84"/>
      <c r="O58" s="84"/>
      <c r="P58" s="87"/>
      <c r="Q58" s="88"/>
      <c r="R58" s="50"/>
    </row>
    <row r="59" spans="1:18" s="51" customFormat="1" ht="9.6" hidden="1" customHeight="1" x14ac:dyDescent="0.2">
      <c r="A59" s="185"/>
      <c r="B59" s="47"/>
      <c r="C59" s="47"/>
      <c r="D59" s="54"/>
      <c r="E59" s="47"/>
      <c r="F59" s="47"/>
      <c r="G59" s="47"/>
      <c r="H59" s="47"/>
      <c r="I59" s="54"/>
      <c r="J59" s="47"/>
      <c r="K59" s="47"/>
      <c r="L59" s="47"/>
      <c r="M59" s="84"/>
      <c r="N59" s="84"/>
      <c r="O59" s="84"/>
      <c r="P59" s="87"/>
      <c r="Q59" s="88"/>
      <c r="R59" s="188"/>
    </row>
    <row r="60" spans="1:18" s="51" customFormat="1" ht="9.6" hidden="1" customHeight="1" x14ac:dyDescent="0.2">
      <c r="A60" s="185"/>
      <c r="B60" s="54"/>
      <c r="C60" s="54"/>
      <c r="D60" s="54"/>
      <c r="E60" s="47"/>
      <c r="F60" s="47"/>
      <c r="H60" s="187"/>
      <c r="I60" s="54"/>
      <c r="J60" s="47"/>
      <c r="K60" s="47"/>
      <c r="L60" s="47"/>
      <c r="M60" s="84"/>
      <c r="N60" s="84"/>
      <c r="O60" s="84"/>
      <c r="P60" s="87"/>
      <c r="Q60" s="88"/>
      <c r="R60" s="50"/>
    </row>
    <row r="61" spans="1:18" s="51" customFormat="1" ht="9.6" hidden="1" customHeight="1" x14ac:dyDescent="0.2">
      <c r="A61" s="185"/>
      <c r="B61" s="47"/>
      <c r="C61" s="47"/>
      <c r="D61" s="54"/>
      <c r="E61" s="47"/>
      <c r="F61" s="47"/>
      <c r="G61" s="47"/>
      <c r="H61" s="47"/>
      <c r="I61" s="54"/>
      <c r="J61" s="47"/>
      <c r="K61" s="47"/>
      <c r="L61" s="47"/>
      <c r="M61" s="84"/>
      <c r="N61" s="84"/>
      <c r="O61" s="84"/>
      <c r="P61" s="87"/>
      <c r="Q61" s="88"/>
      <c r="R61" s="50"/>
    </row>
    <row r="62" spans="1:18" s="51" customFormat="1" ht="9.6" hidden="1" customHeight="1" x14ac:dyDescent="0.2">
      <c r="A62" s="185"/>
      <c r="B62" s="54"/>
      <c r="C62" s="54"/>
      <c r="D62" s="54"/>
      <c r="E62" s="47"/>
      <c r="F62" s="47"/>
      <c r="H62" s="47"/>
      <c r="I62" s="54"/>
      <c r="J62" s="47"/>
      <c r="K62" s="47"/>
      <c r="L62" s="187"/>
      <c r="M62" s="54"/>
      <c r="N62" s="47"/>
      <c r="O62" s="84"/>
      <c r="P62" s="87"/>
      <c r="Q62" s="88"/>
      <c r="R62" s="50"/>
    </row>
    <row r="63" spans="1:18" s="51" customFormat="1" ht="9.6" hidden="1" customHeight="1" x14ac:dyDescent="0.2">
      <c r="A63" s="185"/>
      <c r="B63" s="47"/>
      <c r="C63" s="47"/>
      <c r="D63" s="54"/>
      <c r="E63" s="47"/>
      <c r="F63" s="47"/>
      <c r="G63" s="47"/>
      <c r="H63" s="47"/>
      <c r="I63" s="54"/>
      <c r="J63" s="47"/>
      <c r="K63" s="47"/>
      <c r="L63" s="47"/>
      <c r="M63" s="84"/>
      <c r="N63" s="47"/>
      <c r="O63" s="84"/>
      <c r="P63" s="87"/>
      <c r="Q63" s="88"/>
      <c r="R63" s="50"/>
    </row>
    <row r="64" spans="1:18" s="51" customFormat="1" ht="9.6" hidden="1" customHeight="1" x14ac:dyDescent="0.2">
      <c r="A64" s="185"/>
      <c r="B64" s="54"/>
      <c r="C64" s="54"/>
      <c r="D64" s="54"/>
      <c r="E64" s="47"/>
      <c r="F64" s="47"/>
      <c r="H64" s="187"/>
      <c r="I64" s="54"/>
      <c r="J64" s="47"/>
      <c r="K64" s="47"/>
      <c r="L64" s="47"/>
      <c r="M64" s="84"/>
      <c r="N64" s="84"/>
      <c r="O64" s="84"/>
      <c r="P64" s="87"/>
      <c r="Q64" s="88"/>
      <c r="R64" s="50"/>
    </row>
    <row r="65" spans="1:18" s="51" customFormat="1" ht="9.6" hidden="1" customHeight="1" x14ac:dyDescent="0.2">
      <c r="A65" s="185"/>
      <c r="B65" s="47"/>
      <c r="C65" s="47"/>
      <c r="D65" s="54"/>
      <c r="E65" s="47"/>
      <c r="F65" s="47"/>
      <c r="G65" s="47"/>
      <c r="H65" s="47"/>
      <c r="I65" s="54"/>
      <c r="J65" s="47"/>
      <c r="K65" s="69"/>
      <c r="L65" s="47"/>
      <c r="M65" s="84"/>
      <c r="N65" s="84"/>
      <c r="O65" s="84"/>
      <c r="P65" s="87"/>
      <c r="Q65" s="88"/>
      <c r="R65" s="50"/>
    </row>
    <row r="66" spans="1:18" s="51" customFormat="1" ht="9.6" hidden="1" customHeight="1" x14ac:dyDescent="0.2">
      <c r="A66" s="185"/>
      <c r="B66" s="54"/>
      <c r="C66" s="54"/>
      <c r="D66" s="54"/>
      <c r="E66" s="47"/>
      <c r="F66" s="47"/>
      <c r="H66" s="47"/>
      <c r="I66" s="54"/>
      <c r="J66" s="187"/>
      <c r="K66" s="54"/>
      <c r="L66" s="47"/>
      <c r="M66" s="84"/>
      <c r="N66" s="84"/>
      <c r="O66" s="84"/>
      <c r="P66" s="87"/>
      <c r="Q66" s="88"/>
      <c r="R66" s="50"/>
    </row>
    <row r="67" spans="1:18" s="51" customFormat="1" ht="9.6" hidden="1" customHeight="1" x14ac:dyDescent="0.2">
      <c r="A67" s="185"/>
      <c r="B67" s="47"/>
      <c r="C67" s="47"/>
      <c r="D67" s="54"/>
      <c r="E67" s="47"/>
      <c r="F67" s="47"/>
      <c r="G67" s="47"/>
      <c r="H67" s="47"/>
      <c r="I67" s="54"/>
      <c r="J67" s="47"/>
      <c r="K67" s="47"/>
      <c r="L67" s="47"/>
      <c r="M67" s="84"/>
      <c r="N67" s="84"/>
      <c r="O67" s="84"/>
      <c r="P67" s="87"/>
      <c r="Q67" s="88"/>
      <c r="R67" s="50"/>
    </row>
    <row r="68" spans="1:18" s="51" customFormat="1" ht="9.6" hidden="1" customHeight="1" x14ac:dyDescent="0.2">
      <c r="A68" s="185"/>
      <c r="B68" s="54"/>
      <c r="C68" s="54"/>
      <c r="D68" s="54"/>
      <c r="E68" s="47"/>
      <c r="F68" s="47"/>
      <c r="H68" s="187"/>
      <c r="I68" s="54"/>
      <c r="J68" s="47"/>
      <c r="K68" s="47"/>
      <c r="L68" s="47"/>
      <c r="M68" s="84"/>
      <c r="N68" s="84"/>
      <c r="O68" s="84"/>
      <c r="P68" s="87"/>
      <c r="Q68" s="88"/>
      <c r="R68" s="50"/>
    </row>
    <row r="69" spans="1:18" s="51" customFormat="1" ht="9.6" customHeight="1" x14ac:dyDescent="0.2">
      <c r="A69" s="186"/>
      <c r="B69" s="47"/>
      <c r="C69" s="47"/>
      <c r="D69" s="54"/>
      <c r="E69" s="47"/>
      <c r="F69" s="47"/>
      <c r="G69" s="47"/>
      <c r="H69" s="47"/>
      <c r="I69" s="54"/>
      <c r="J69" s="47"/>
      <c r="K69" s="47"/>
      <c r="L69" s="47"/>
      <c r="M69" s="47"/>
      <c r="N69" s="167"/>
      <c r="O69" s="167"/>
      <c r="P69" s="87"/>
      <c r="Q69" s="88"/>
      <c r="R69" s="50"/>
    </row>
    <row r="70" spans="1:18" s="93" customFormat="1" ht="6.75" customHeight="1" x14ac:dyDescent="0.2">
      <c r="A70" s="189"/>
      <c r="B70" s="189"/>
      <c r="C70" s="189"/>
      <c r="D70" s="189"/>
      <c r="E70" s="190"/>
      <c r="F70" s="190"/>
      <c r="G70" s="190"/>
      <c r="H70" s="190"/>
      <c r="I70" s="191"/>
      <c r="J70" s="90"/>
      <c r="K70" s="91"/>
      <c r="L70" s="90"/>
      <c r="M70" s="91"/>
      <c r="N70" s="90"/>
      <c r="O70" s="91"/>
      <c r="P70" s="90"/>
      <c r="Q70" s="91"/>
      <c r="R70" s="92"/>
    </row>
    <row r="71" spans="1:18" s="105" customFormat="1" ht="10.5" customHeight="1" x14ac:dyDescent="0.2">
      <c r="A71" s="94" t="s">
        <v>15</v>
      </c>
      <c r="B71" s="95"/>
      <c r="C71" s="96"/>
      <c r="D71" s="97" t="s">
        <v>16</v>
      </c>
      <c r="E71" s="98" t="s">
        <v>39</v>
      </c>
      <c r="F71" s="97"/>
      <c r="G71" s="192"/>
      <c r="H71" s="193"/>
      <c r="I71" s="97" t="s">
        <v>16</v>
      </c>
      <c r="J71" s="98" t="s">
        <v>40</v>
      </c>
      <c r="K71" s="100"/>
      <c r="L71" s="98" t="s">
        <v>19</v>
      </c>
      <c r="M71" s="101"/>
      <c r="N71" s="102" t="s">
        <v>20</v>
      </c>
      <c r="O71" s="102"/>
      <c r="P71" s="103"/>
      <c r="Q71" s="104"/>
    </row>
    <row r="72" spans="1:18" s="105" customFormat="1" ht="9" customHeight="1" x14ac:dyDescent="0.2">
      <c r="A72" s="106" t="s">
        <v>21</v>
      </c>
      <c r="B72" s="107"/>
      <c r="C72" s="108"/>
      <c r="D72" s="109">
        <v>1</v>
      </c>
      <c r="E72" s="110" t="str">
        <f>IF(D72&gt;$Q$79,,UPPER(VLOOKUP(D72,'[4]Boys Si Main Draw Prep'!$A$7:$R$134,2)))</f>
        <v>ANDREWS</v>
      </c>
      <c r="F72" s="194"/>
      <c r="G72" s="110"/>
      <c r="H72" s="195"/>
      <c r="I72" s="196" t="s">
        <v>22</v>
      </c>
      <c r="J72" s="107"/>
      <c r="K72" s="114"/>
      <c r="L72" s="107"/>
      <c r="M72" s="115"/>
      <c r="N72" s="116" t="s">
        <v>41</v>
      </c>
      <c r="O72" s="117"/>
      <c r="P72" s="117"/>
      <c r="Q72" s="118"/>
    </row>
    <row r="73" spans="1:18" s="105" customFormat="1" ht="9" customHeight="1" x14ac:dyDescent="0.2">
      <c r="A73" s="106" t="s">
        <v>24</v>
      </c>
      <c r="B73" s="107"/>
      <c r="C73" s="108"/>
      <c r="D73" s="109">
        <v>2</v>
      </c>
      <c r="E73" s="110" t="str">
        <f>IF(D73&gt;$Q$79,,UPPER(VLOOKUP(D73,'[4]Boys Si Main Draw Prep'!$A$7:$R$134,2)))</f>
        <v>CARTER</v>
      </c>
      <c r="F73" s="194"/>
      <c r="G73" s="110"/>
      <c r="H73" s="195"/>
      <c r="I73" s="196" t="s">
        <v>26</v>
      </c>
      <c r="J73" s="107"/>
      <c r="K73" s="114"/>
      <c r="L73" s="107"/>
      <c r="M73" s="115"/>
      <c r="N73" s="197"/>
      <c r="O73" s="120"/>
      <c r="P73" s="119"/>
      <c r="Q73" s="121"/>
    </row>
    <row r="74" spans="1:18" s="105" customFormat="1" ht="9" customHeight="1" x14ac:dyDescent="0.2">
      <c r="A74" s="122" t="s">
        <v>25</v>
      </c>
      <c r="B74" s="119"/>
      <c r="C74" s="123"/>
      <c r="D74" s="109">
        <v>3</v>
      </c>
      <c r="E74" s="110" t="str">
        <f>IF(D74&gt;$Q$79,,UPPER(VLOOKUP(D74,'[4]Boys Si Main Draw Prep'!$A$7:$R$134,2)))</f>
        <v>RAMKISSON</v>
      </c>
      <c r="F74" s="194"/>
      <c r="G74" s="110"/>
      <c r="H74" s="195"/>
      <c r="I74" s="196" t="s">
        <v>29</v>
      </c>
      <c r="J74" s="107"/>
      <c r="K74" s="114"/>
      <c r="L74" s="107"/>
      <c r="M74" s="115"/>
      <c r="N74" s="116" t="s">
        <v>27</v>
      </c>
      <c r="O74" s="117"/>
      <c r="P74" s="117"/>
      <c r="Q74" s="118"/>
    </row>
    <row r="75" spans="1:18" s="105" customFormat="1" ht="9" customHeight="1" x14ac:dyDescent="0.2">
      <c r="A75" s="124"/>
      <c r="B75" s="125"/>
      <c r="C75" s="126"/>
      <c r="D75" s="109">
        <v>4</v>
      </c>
      <c r="E75" s="110" t="str">
        <f>IF(D75&gt;$Q$79,,UPPER(VLOOKUP(D75,'[4]Boys Si Main Draw Prep'!$A$7:$R$134,2)))</f>
        <v>MUKERJI</v>
      </c>
      <c r="F75" s="194"/>
      <c r="G75" s="110"/>
      <c r="H75" s="195"/>
      <c r="I75" s="196" t="s">
        <v>32</v>
      </c>
      <c r="J75" s="107"/>
      <c r="K75" s="114"/>
      <c r="L75" s="107"/>
      <c r="M75" s="115"/>
      <c r="N75" s="107"/>
      <c r="O75" s="114"/>
      <c r="P75" s="107"/>
      <c r="Q75" s="115"/>
    </row>
    <row r="76" spans="1:18" s="105" customFormat="1" ht="9" customHeight="1" x14ac:dyDescent="0.2">
      <c r="A76" s="127" t="s">
        <v>28</v>
      </c>
      <c r="B76" s="128"/>
      <c r="C76" s="129"/>
      <c r="D76" s="109"/>
      <c r="E76" s="110"/>
      <c r="F76" s="194"/>
      <c r="G76" s="110"/>
      <c r="H76" s="195"/>
      <c r="I76" s="196" t="s">
        <v>42</v>
      </c>
      <c r="J76" s="107"/>
      <c r="K76" s="114"/>
      <c r="L76" s="107"/>
      <c r="M76" s="115"/>
      <c r="N76" s="119"/>
      <c r="O76" s="120"/>
      <c r="P76" s="119"/>
      <c r="Q76" s="121"/>
    </row>
    <row r="77" spans="1:18" s="105" customFormat="1" ht="9" customHeight="1" x14ac:dyDescent="0.2">
      <c r="A77" s="106" t="s">
        <v>21</v>
      </c>
      <c r="B77" s="107"/>
      <c r="C77" s="108"/>
      <c r="D77" s="109"/>
      <c r="E77" s="110"/>
      <c r="F77" s="194"/>
      <c r="G77" s="110"/>
      <c r="H77" s="195"/>
      <c r="I77" s="196" t="s">
        <v>43</v>
      </c>
      <c r="J77" s="107"/>
      <c r="K77" s="114"/>
      <c r="L77" s="107"/>
      <c r="M77" s="115"/>
      <c r="N77" s="116" t="s">
        <v>30</v>
      </c>
      <c r="O77" s="117"/>
      <c r="P77" s="117"/>
      <c r="Q77" s="118"/>
    </row>
    <row r="78" spans="1:18" s="105" customFormat="1" ht="9" customHeight="1" x14ac:dyDescent="0.2">
      <c r="A78" s="106" t="s">
        <v>31</v>
      </c>
      <c r="B78" s="107"/>
      <c r="C78" s="130"/>
      <c r="D78" s="109"/>
      <c r="E78" s="110"/>
      <c r="F78" s="194"/>
      <c r="G78" s="110"/>
      <c r="H78" s="195"/>
      <c r="I78" s="196" t="s">
        <v>44</v>
      </c>
      <c r="J78" s="107"/>
      <c r="K78" s="114"/>
      <c r="L78" s="107"/>
      <c r="M78" s="115"/>
      <c r="N78" s="107"/>
      <c r="O78" s="114"/>
      <c r="P78" s="107"/>
      <c r="Q78" s="115"/>
    </row>
    <row r="79" spans="1:18" s="105" customFormat="1" ht="9" customHeight="1" x14ac:dyDescent="0.2">
      <c r="A79" s="122" t="s">
        <v>33</v>
      </c>
      <c r="B79" s="119"/>
      <c r="C79" s="131"/>
      <c r="D79" s="132"/>
      <c r="E79" s="133"/>
      <c r="F79" s="198"/>
      <c r="G79" s="133"/>
      <c r="H79" s="199"/>
      <c r="I79" s="200" t="s">
        <v>45</v>
      </c>
      <c r="J79" s="119"/>
      <c r="K79" s="120"/>
      <c r="L79" s="119"/>
      <c r="M79" s="121"/>
      <c r="N79" s="119" t="str">
        <f>Q4</f>
        <v>Lamech Kevin Clarke</v>
      </c>
      <c r="O79" s="120"/>
      <c r="P79" s="119"/>
      <c r="Q79" s="201">
        <f>MIN(4,'[4]Boys Si Main Draw Prep'!R5)</f>
        <v>4</v>
      </c>
    </row>
  </sheetData>
  <conditionalFormatting sqref="F67:H67 F51:H51 F53:H53 F39:H39 F41:H41 F43:H43 F45:H45 F47:H47 G23 G25 G27 G29 G31 G33 G35 G37 F49:H49 F69:H69 F55:H55 F57:H57 F59:H59 F61:H61 F63:H63 F65:H65 G7 G9 G11 G13 G15 G17 G19 G21">
    <cfRule type="expression" dxfId="251" priority="14" stopIfTrue="1">
      <formula>AND($D7&lt;9,$C7&gt;0)</formula>
    </cfRule>
  </conditionalFormatting>
  <conditionalFormatting sqref="H40 H60 J50 H24 H48 H32 J58 H68 H36 H56 J66 H64 J10 L46 H28 L14 J18 J26 J34 L30 L62 H44 J42 H52 H8 H16 H20 H12 N22">
    <cfRule type="expression" dxfId="250" priority="11" stopIfTrue="1">
      <formula>AND($N$1="CU",H8="Umpire")</formula>
    </cfRule>
    <cfRule type="expression" dxfId="249" priority="12" stopIfTrue="1">
      <formula>AND($N$1="CU",H8&lt;&gt;"Umpire",I8&lt;&gt;"")</formula>
    </cfRule>
    <cfRule type="expression" dxfId="248" priority="13" stopIfTrue="1">
      <formula>AND($N$1="CU",H8&lt;&gt;"Umpire")</formula>
    </cfRule>
  </conditionalFormatting>
  <conditionalFormatting sqref="D53 D47 D45 D43 D41 D39 D69 D67 D49 D65 D63 D61 D59 D57 D55 D51">
    <cfRule type="expression" dxfId="247" priority="10" stopIfTrue="1">
      <formula>AND($D39&lt;9,$C39&gt;0)</formula>
    </cfRule>
  </conditionalFormatting>
  <conditionalFormatting sqref="E55 E57 E59 E61 E63 E65 E67 E69 E39 E41 E43 E45 E47 E49 E51 E53">
    <cfRule type="cellIs" dxfId="246" priority="8" stopIfTrue="1" operator="equal">
      <formula>"Bye"</formula>
    </cfRule>
    <cfRule type="expression" dxfId="245" priority="9" stopIfTrue="1">
      <formula>AND($D39&lt;9,$C39&gt;0)</formula>
    </cfRule>
  </conditionalFormatting>
  <conditionalFormatting sqref="L10 L18 L26 L34 N30 N62 L58 L66 N14 N46 L42 L50 P22 J8 J12 J16 J20 J24 J28 J32 J36 J56 J60 J64 J68 J40 J44 J48 J52">
    <cfRule type="expression" dxfId="244" priority="6" stopIfTrue="1">
      <formula>I8="as"</formula>
    </cfRule>
    <cfRule type="expression" dxfId="243" priority="7" stopIfTrue="1">
      <formula>I8="bs"</formula>
    </cfRule>
  </conditionalFormatting>
  <conditionalFormatting sqref="B7 B9 B11 B13 B15 B17 B19 B21 B23 B25 B27 B29 B31 B33 B35 B37 B55 B57 B59 B61 B63 B65 B67 B69 B39 B41 B43 B45 B47 B49 B51 B53">
    <cfRule type="cellIs" dxfId="242" priority="4" stopIfTrue="1" operator="equal">
      <formula>"QA"</formula>
    </cfRule>
    <cfRule type="cellIs" dxfId="241" priority="5" stopIfTrue="1" operator="equal">
      <formula>"DA"</formula>
    </cfRule>
  </conditionalFormatting>
  <conditionalFormatting sqref="I8 I12 I16 I20 I24 I28 I32 I36 M30 M14 K10 K34 Q79 K18 K26 O22">
    <cfRule type="expression" dxfId="240" priority="3" stopIfTrue="1">
      <formula>$N$1="CU"</formula>
    </cfRule>
  </conditionalFormatting>
  <conditionalFormatting sqref="E35 E37 E25 E33 E31 E29 E27 E23 E19 E21 E9 E17 E15 E13 E11 E7">
    <cfRule type="cellIs" dxfId="239" priority="2" stopIfTrue="1" operator="equal">
      <formula>"Bye"</formula>
    </cfRule>
  </conditionalFormatting>
  <conditionalFormatting sqref="D9 D7 D11 D13 D15 D17 D19 D21 D23 D25 D27 D29 D31 D33 D35 D37">
    <cfRule type="expression" dxfId="238" priority="1" stopIfTrue="1">
      <formula>$D7&lt;5</formula>
    </cfRule>
  </conditionalFormatting>
  <dataValidations count="1">
    <dataValidation type="list" allowBlank="1" showInputMessage="1" sqref="H40 H56 H44 H36 H52 H60 H48 H24 H68 H28 H64 H32 H20 H8 H12 H16 J66 J58 L30 L62 J34 J26 J18 J10 L14 J50 J42 L46 N22">
      <formula1>$T$7:$T$16</formula1>
    </dataValidation>
  </dataValidations>
  <printOptions horizontalCentered="1"/>
  <pageMargins left="0.35" right="0.35" top="0.39" bottom="0.39" header="0" footer="0"/>
  <pageSetup paperSize="9" scale="90" orientation="landscape"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Button 1">
              <controlPr defaultSize="0" print="0" autoFill="0" autoPict="0" macro="[0]!Jun_Show_CU">
                <anchor moveWithCells="1" sizeWithCells="1">
                  <from>
                    <xdr:col>11</xdr:col>
                    <xdr:colOff>514350</xdr:colOff>
                    <xdr:row>0</xdr:row>
                    <xdr:rowOff>9525</xdr:rowOff>
                  </from>
                  <to>
                    <xdr:col>13</xdr:col>
                    <xdr:colOff>361950</xdr:colOff>
                    <xdr:row>0</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4">
    <tabColor rgb="FF0070C0"/>
    <pageSetUpPr fitToPage="1"/>
  </sheetPr>
  <dimension ref="A1:T62"/>
  <sheetViews>
    <sheetView showGridLines="0" showZeros="0" workbookViewId="0">
      <selection activeCell="W66" sqref="W66"/>
    </sheetView>
  </sheetViews>
  <sheetFormatPr defaultRowHeight="12.75" x14ac:dyDescent="0.2"/>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8" customWidth="1"/>
    <col min="10" max="10" width="10.7109375" customWidth="1"/>
    <col min="11" max="11" width="1.7109375" style="138" customWidth="1"/>
    <col min="12" max="12" width="10.7109375" customWidth="1"/>
    <col min="13" max="13" width="1.7109375" style="9" customWidth="1"/>
    <col min="14" max="14" width="10.7109375" customWidth="1"/>
    <col min="15" max="15" width="1.7109375" style="138" customWidth="1"/>
    <col min="16" max="16" width="10.7109375" customWidth="1"/>
    <col min="17" max="17" width="1.7109375" style="9" customWidth="1"/>
    <col min="18" max="18" width="9.140625" hidden="1" customWidth="1"/>
    <col min="19" max="19" width="8.7109375" customWidth="1"/>
    <col min="20" max="20" width="9.140625" hidden="1" customWidth="1"/>
  </cols>
  <sheetData>
    <row r="1" spans="1:20" s="3" customFormat="1" ht="88.5" customHeight="1" x14ac:dyDescent="0.2">
      <c r="A1" s="1">
        <f>'[5]Week SetUp'!$A$6</f>
        <v>0</v>
      </c>
      <c r="B1" s="1"/>
      <c r="C1" s="139"/>
      <c r="D1" s="139"/>
      <c r="E1" s="139"/>
      <c r="F1" s="139"/>
      <c r="G1" s="139"/>
      <c r="H1" s="139"/>
      <c r="I1" s="140"/>
      <c r="J1" s="141"/>
      <c r="K1" s="141"/>
      <c r="L1" s="142"/>
      <c r="M1" s="140"/>
      <c r="N1" s="140" t="s">
        <v>34</v>
      </c>
      <c r="O1" s="140"/>
      <c r="P1" s="139"/>
      <c r="Q1" s="140"/>
    </row>
    <row r="2" spans="1:20" s="10" customFormat="1" ht="18" x14ac:dyDescent="0.25">
      <c r="A2" s="7"/>
      <c r="B2" s="7"/>
      <c r="C2" s="7"/>
      <c r="D2" s="7"/>
      <c r="E2" s="7"/>
      <c r="F2" s="8"/>
      <c r="G2" s="494" t="s">
        <v>67</v>
      </c>
      <c r="H2" s="494"/>
      <c r="I2" s="494"/>
      <c r="J2" s="494"/>
      <c r="K2" s="494"/>
      <c r="L2" s="494"/>
      <c r="M2" s="494"/>
      <c r="N2" s="494"/>
      <c r="O2" s="143"/>
      <c r="P2" s="144"/>
      <c r="Q2" s="143"/>
    </row>
    <row r="3" spans="1:20" s="17" customFormat="1" ht="11.25" customHeight="1" x14ac:dyDescent="0.2">
      <c r="A3" s="145" t="s">
        <v>1</v>
      </c>
      <c r="B3" s="145"/>
      <c r="C3" s="145"/>
      <c r="D3" s="145"/>
      <c r="E3" s="145"/>
      <c r="F3" s="145"/>
      <c r="G3" s="145"/>
      <c r="H3" s="145"/>
      <c r="I3" s="14"/>
      <c r="J3" s="13"/>
      <c r="K3" s="14"/>
      <c r="L3" s="145"/>
      <c r="M3" s="14"/>
      <c r="N3" s="145"/>
      <c r="O3" s="14"/>
      <c r="P3" s="145"/>
      <c r="Q3" s="146" t="s">
        <v>2</v>
      </c>
    </row>
    <row r="4" spans="1:20" s="29" customFormat="1" ht="16.5" customHeight="1" thickBot="1" x14ac:dyDescent="0.25">
      <c r="A4" s="211" t="str">
        <f>'[5]Week SetUp'!$A$10</f>
        <v>26th - 30th May 2016</v>
      </c>
      <c r="B4" s="211"/>
      <c r="C4" s="211"/>
      <c r="D4" s="212"/>
      <c r="E4" s="212"/>
      <c r="F4" s="20">
        <f>'[5]Week SetUp'!$C$10</f>
        <v>0</v>
      </c>
      <c r="G4" s="149"/>
      <c r="H4" s="20"/>
      <c r="I4" s="25"/>
      <c r="J4" s="24">
        <f>'[5]Week SetUp'!$D$10</f>
        <v>0</v>
      </c>
      <c r="K4" s="25"/>
      <c r="L4" s="150">
        <f>'[5]Week SetUp'!$A$12</f>
        <v>0</v>
      </c>
      <c r="M4" s="25"/>
      <c r="N4" s="212"/>
      <c r="O4" s="213"/>
      <c r="P4" s="212"/>
      <c r="Q4" s="214" t="str">
        <f>'[5]Week SetUp'!$E$10</f>
        <v>Lamech Kevin Clarke</v>
      </c>
      <c r="R4" s="80"/>
      <c r="S4" s="80"/>
    </row>
    <row r="5" spans="1:20" s="17" customFormat="1" ht="12" x14ac:dyDescent="0.2">
      <c r="A5" s="125"/>
      <c r="B5" s="216"/>
      <c r="C5" s="154" t="s">
        <v>36</v>
      </c>
      <c r="D5" s="154" t="s">
        <v>4</v>
      </c>
      <c r="E5" s="155" t="s">
        <v>5</v>
      </c>
      <c r="F5" s="155" t="s">
        <v>6</v>
      </c>
      <c r="G5" s="155"/>
      <c r="H5" s="155"/>
      <c r="I5" s="155"/>
      <c r="J5" s="154" t="s">
        <v>8</v>
      </c>
      <c r="K5" s="156"/>
      <c r="L5" s="154" t="s">
        <v>9</v>
      </c>
      <c r="M5" s="156"/>
      <c r="N5" s="154" t="s">
        <v>37</v>
      </c>
      <c r="O5" s="156"/>
      <c r="P5" s="154"/>
      <c r="Q5" s="157"/>
    </row>
    <row r="6" spans="1:20" s="17" customFormat="1" ht="3.75" customHeight="1" thickBot="1" x14ac:dyDescent="0.25">
      <c r="A6" s="158"/>
      <c r="B6" s="159"/>
      <c r="C6" s="160"/>
      <c r="D6" s="159"/>
      <c r="E6" s="161"/>
      <c r="F6" s="161"/>
      <c r="G6" s="85"/>
      <c r="H6" s="161"/>
      <c r="I6" s="162"/>
      <c r="J6" s="159"/>
      <c r="K6" s="162"/>
      <c r="L6" s="159"/>
      <c r="M6" s="162"/>
      <c r="N6" s="159"/>
      <c r="O6" s="162"/>
      <c r="P6" s="159"/>
      <c r="Q6" s="163"/>
    </row>
    <row r="7" spans="1:20" s="51" customFormat="1" ht="10.5" customHeight="1" x14ac:dyDescent="0.2">
      <c r="A7" s="164">
        <v>1</v>
      </c>
      <c r="B7" s="42">
        <f>IF($D7="","",VLOOKUP($D7,'[5]Boys Si Main Draw Prep'!$A$7:$P$22,15))</f>
        <v>0</v>
      </c>
      <c r="C7" s="42">
        <f>IF($D7="","",VLOOKUP($D7,'[5]Boys Si Main Draw Prep'!$A$7:$P$22,16))</f>
        <v>0</v>
      </c>
      <c r="D7" s="43">
        <v>1</v>
      </c>
      <c r="E7" s="44" t="str">
        <f>UPPER(IF($D7="","",VLOOKUP($D7,'[5]Boys Si Main Draw Prep'!$A$7:$P$22,2)))</f>
        <v>MOHAMMED</v>
      </c>
      <c r="F7" s="44" t="str">
        <f>IF($D7="","",VLOOKUP($D7,'[5]Boys Si Main Draw Prep'!$A$7:$P$22,3))</f>
        <v>NABEEL</v>
      </c>
      <c r="G7" s="44"/>
      <c r="H7" s="44">
        <f>IF($D7="","",VLOOKUP($D7,'[5]Boys Si Main Draw Prep'!$A$7:$P$22,4))</f>
        <v>0</v>
      </c>
      <c r="I7" s="165"/>
      <c r="J7" s="166"/>
      <c r="K7" s="166"/>
      <c r="L7" s="166"/>
      <c r="M7" s="166"/>
      <c r="N7" s="167"/>
      <c r="O7" s="49"/>
      <c r="P7" s="87"/>
      <c r="Q7" s="88"/>
      <c r="R7" s="50"/>
      <c r="T7" s="52" t="str">
        <f>'[5]SetUp Officials'!P21</f>
        <v>Umpire</v>
      </c>
    </row>
    <row r="8" spans="1:20" s="51" customFormat="1" ht="9.6" customHeight="1" x14ac:dyDescent="0.2">
      <c r="A8" s="168"/>
      <c r="B8" s="54"/>
      <c r="C8" s="54"/>
      <c r="D8" s="54"/>
      <c r="E8" s="166"/>
      <c r="F8" s="166"/>
      <c r="G8" s="169"/>
      <c r="H8" s="62" t="s">
        <v>11</v>
      </c>
      <c r="I8" s="170" t="s">
        <v>12</v>
      </c>
      <c r="J8" s="171" t="str">
        <f>UPPER(IF(OR(I8="a",I8="as"),E7,IF(OR(I8="b",I8="bs"),E9,)))</f>
        <v>MOHAMMED</v>
      </c>
      <c r="K8" s="171"/>
      <c r="L8" s="166"/>
      <c r="M8" s="166"/>
      <c r="N8" s="167"/>
      <c r="O8" s="49"/>
      <c r="P8" s="87"/>
      <c r="Q8" s="88"/>
      <c r="R8" s="50"/>
      <c r="T8" s="57" t="str">
        <f>'[5]SetUp Officials'!P22</f>
        <v/>
      </c>
    </row>
    <row r="9" spans="1:20" s="51" customFormat="1" ht="9.6" customHeight="1" x14ac:dyDescent="0.2">
      <c r="A9" s="168">
        <v>2</v>
      </c>
      <c r="B9" s="42">
        <f>IF($D9="","",VLOOKUP($D9,'[5]Boys Si Main Draw Prep'!$A$7:$P$22,15))</f>
        <v>0</v>
      </c>
      <c r="C9" s="42">
        <f>IF($D9="","",VLOOKUP($D9,'[5]Boys Si Main Draw Prep'!$A$7:$P$22,16))</f>
        <v>0</v>
      </c>
      <c r="D9" s="43">
        <v>8</v>
      </c>
      <c r="E9" s="42" t="str">
        <f>UPPER(IF($D9="","",VLOOKUP($D9,'[5]Boys Si Main Draw Prep'!$A$7:$P$22,2)))</f>
        <v>BYE</v>
      </c>
      <c r="F9" s="42">
        <f>IF($D9="","",VLOOKUP($D9,'[5]Boys Si Main Draw Prep'!$A$7:$P$22,3))</f>
        <v>0</v>
      </c>
      <c r="G9" s="42"/>
      <c r="H9" s="42">
        <f>IF($D9="","",VLOOKUP($D9,'[5]Boys Si Main Draw Prep'!$A$7:$P$22,4))</f>
        <v>0</v>
      </c>
      <c r="I9" s="172"/>
      <c r="J9" s="166"/>
      <c r="K9" s="173"/>
      <c r="L9" s="166"/>
      <c r="M9" s="166"/>
      <c r="N9" s="167"/>
      <c r="O9" s="49"/>
      <c r="P9" s="87"/>
      <c r="Q9" s="88"/>
      <c r="R9" s="50"/>
      <c r="T9" s="57" t="str">
        <f>'[5]SetUp Officials'!P23</f>
        <v/>
      </c>
    </row>
    <row r="10" spans="1:20" s="51" customFormat="1" ht="9.6" customHeight="1" x14ac:dyDescent="0.2">
      <c r="A10" s="168"/>
      <c r="B10" s="54"/>
      <c r="C10" s="54"/>
      <c r="D10" s="72"/>
      <c r="E10" s="166"/>
      <c r="F10" s="166"/>
      <c r="G10" s="169"/>
      <c r="H10" s="166"/>
      <c r="I10" s="174"/>
      <c r="J10" s="62" t="s">
        <v>11</v>
      </c>
      <c r="K10" s="63" t="s">
        <v>83</v>
      </c>
      <c r="L10" s="171" t="str">
        <f>UPPER(IF(OR(K10="a",K10="as"),J8,IF(OR(K10="b",K10="bs"),J12,)))</f>
        <v>MOHAMMED</v>
      </c>
      <c r="M10" s="175"/>
      <c r="N10" s="176"/>
      <c r="O10" s="176"/>
      <c r="P10" s="87"/>
      <c r="Q10" s="88"/>
      <c r="R10" s="50"/>
      <c r="T10" s="57" t="str">
        <f>'[5]SetUp Officials'!P24</f>
        <v/>
      </c>
    </row>
    <row r="11" spans="1:20" s="51" customFormat="1" ht="9.6" customHeight="1" x14ac:dyDescent="0.2">
      <c r="A11" s="168">
        <v>3</v>
      </c>
      <c r="B11" s="42">
        <f>IF($D11="","",VLOOKUP($D11,'[5]Boys Si Main Draw Prep'!$A$7:$P$22,15))</f>
        <v>0</v>
      </c>
      <c r="C11" s="42">
        <f>IF($D11="","",VLOOKUP($D11,'[5]Boys Si Main Draw Prep'!$A$7:$P$22,16))</f>
        <v>0</v>
      </c>
      <c r="D11" s="43">
        <v>5</v>
      </c>
      <c r="E11" s="42" t="str">
        <f>UPPER(IF($D11="","",VLOOKUP($D11,'[5]Boys Si Main Draw Prep'!$A$7:$P$22,2)))</f>
        <v>ANGUS</v>
      </c>
      <c r="F11" s="42" t="str">
        <f>IF($D11="","",VLOOKUP($D11,'[5]Boys Si Main Draw Prep'!$A$7:$P$22,3))</f>
        <v>DANYEL</v>
      </c>
      <c r="G11" s="42"/>
      <c r="H11" s="42">
        <f>IF($D11="","",VLOOKUP($D11,'[5]Boys Si Main Draw Prep'!$A$7:$P$22,4))</f>
        <v>0</v>
      </c>
      <c r="I11" s="165"/>
      <c r="J11" s="166"/>
      <c r="K11" s="177"/>
      <c r="L11" s="166" t="s">
        <v>167</v>
      </c>
      <c r="M11" s="178"/>
      <c r="N11" s="176"/>
      <c r="O11" s="176"/>
      <c r="P11" s="87"/>
      <c r="Q11" s="88"/>
      <c r="R11" s="50"/>
      <c r="T11" s="57" t="str">
        <f>'[5]SetUp Officials'!P25</f>
        <v/>
      </c>
    </row>
    <row r="12" spans="1:20" s="51" customFormat="1" ht="9.6" customHeight="1" x14ac:dyDescent="0.2">
      <c r="A12" s="168"/>
      <c r="B12" s="54"/>
      <c r="C12" s="54"/>
      <c r="D12" s="72"/>
      <c r="E12" s="166"/>
      <c r="F12" s="166"/>
      <c r="G12" s="169"/>
      <c r="H12" s="62" t="s">
        <v>11</v>
      </c>
      <c r="I12" s="170" t="s">
        <v>38</v>
      </c>
      <c r="J12" s="171" t="str">
        <f>UPPER(IF(OR(I12="a",I12="as"),E11,IF(OR(I12="b",I12="bs"),E13,)))</f>
        <v>THOMAS</v>
      </c>
      <c r="K12" s="179"/>
      <c r="L12" s="166"/>
      <c r="M12" s="178"/>
      <c r="N12" s="176"/>
      <c r="O12" s="176"/>
      <c r="P12" s="87"/>
      <c r="Q12" s="88"/>
      <c r="R12" s="50"/>
      <c r="T12" s="57" t="str">
        <f>'[5]SetUp Officials'!P26</f>
        <v/>
      </c>
    </row>
    <row r="13" spans="1:20" s="51" customFormat="1" ht="9.6" customHeight="1" x14ac:dyDescent="0.2">
      <c r="A13" s="168">
        <v>4</v>
      </c>
      <c r="B13" s="42">
        <f>IF($D13="","",VLOOKUP($D13,'[5]Boys Si Main Draw Prep'!$A$7:$P$22,15))</f>
        <v>0</v>
      </c>
      <c r="C13" s="42">
        <f>IF($D13="","",VLOOKUP($D13,'[5]Boys Si Main Draw Prep'!$A$7:$P$22,16))</f>
        <v>0</v>
      </c>
      <c r="D13" s="43">
        <v>6</v>
      </c>
      <c r="E13" s="42" t="str">
        <f>UPPER(IF($D13="","",VLOOKUP($D13,'[5]Boys Si Main Draw Prep'!$A$7:$P$22,2)))</f>
        <v>THOMAS</v>
      </c>
      <c r="F13" s="42" t="str">
        <f>IF($D13="","",VLOOKUP($D13,'[5]Boys Si Main Draw Prep'!$A$7:$P$22,3))</f>
        <v>RYAN</v>
      </c>
      <c r="G13" s="42"/>
      <c r="H13" s="42">
        <f>IF($D13="","",VLOOKUP($D13,'[5]Boys Si Main Draw Prep'!$A$7:$P$22,4))</f>
        <v>0</v>
      </c>
      <c r="I13" s="180"/>
      <c r="J13" s="166" t="s">
        <v>103</v>
      </c>
      <c r="K13" s="166"/>
      <c r="L13" s="166"/>
      <c r="M13" s="178"/>
      <c r="N13" s="176"/>
      <c r="O13" s="176"/>
      <c r="P13" s="87"/>
      <c r="Q13" s="88"/>
      <c r="R13" s="50"/>
      <c r="T13" s="57" t="str">
        <f>'[5]SetUp Officials'!P27</f>
        <v/>
      </c>
    </row>
    <row r="14" spans="1:20" s="51" customFormat="1" ht="9.6" customHeight="1" x14ac:dyDescent="0.2">
      <c r="A14" s="168"/>
      <c r="B14" s="54"/>
      <c r="C14" s="54"/>
      <c r="D14" s="72"/>
      <c r="E14" s="166"/>
      <c r="F14" s="166"/>
      <c r="G14" s="169"/>
      <c r="H14" s="181"/>
      <c r="I14" s="174"/>
      <c r="J14" s="166"/>
      <c r="K14" s="166"/>
      <c r="L14" s="62" t="s">
        <v>11</v>
      </c>
      <c r="M14" s="63" t="s">
        <v>83</v>
      </c>
      <c r="N14" s="171" t="str">
        <f>UPPER(IF(OR(M14="a",M14="as"),L10,IF(OR(M14="b",M14="bs"),L18,)))</f>
        <v>MOHAMMED</v>
      </c>
      <c r="O14" s="175"/>
      <c r="P14" s="87"/>
      <c r="Q14" s="88"/>
      <c r="R14" s="50"/>
      <c r="T14" s="57" t="str">
        <f>'[5]SetUp Officials'!P28</f>
        <v/>
      </c>
    </row>
    <row r="15" spans="1:20" s="51" customFormat="1" ht="9.6" customHeight="1" x14ac:dyDescent="0.2">
      <c r="A15" s="164">
        <v>5</v>
      </c>
      <c r="B15" s="42">
        <f>IF($D15="","",VLOOKUP($D15,'[5]Boys Si Main Draw Prep'!$A$7:$P$22,15))</f>
        <v>0</v>
      </c>
      <c r="C15" s="42">
        <f>IF($D15="","",VLOOKUP($D15,'[5]Boys Si Main Draw Prep'!$A$7:$P$22,16))</f>
        <v>0</v>
      </c>
      <c r="D15" s="43">
        <v>3</v>
      </c>
      <c r="E15" s="44" t="str">
        <f>UPPER(IF($D15="","",VLOOKUP($D15,'[5]Boys Si Main Draw Prep'!$A$7:$P$22,2)))</f>
        <v>ESCALANTE</v>
      </c>
      <c r="F15" s="44" t="str">
        <f>IF($D15="","",VLOOKUP($D15,'[5]Boys Si Main Draw Prep'!$A$7:$P$22,3))</f>
        <v>ADAM</v>
      </c>
      <c r="G15" s="44"/>
      <c r="H15" s="44">
        <f>IF($D15="","",VLOOKUP($D15,'[5]Boys Si Main Draw Prep'!$A$7:$P$22,4))</f>
        <v>0</v>
      </c>
      <c r="I15" s="182"/>
      <c r="J15" s="166"/>
      <c r="K15" s="166"/>
      <c r="L15" s="166"/>
      <c r="M15" s="178"/>
      <c r="N15" s="166" t="s">
        <v>259</v>
      </c>
      <c r="O15" s="221"/>
      <c r="P15" s="222"/>
      <c r="Q15" s="88"/>
      <c r="R15" s="50"/>
      <c r="T15" s="57" t="str">
        <f>'[5]SetUp Officials'!P29</f>
        <v/>
      </c>
    </row>
    <row r="16" spans="1:20" s="51" customFormat="1" ht="9.6" customHeight="1" thickBot="1" x14ac:dyDescent="0.25">
      <c r="A16" s="168"/>
      <c r="B16" s="54"/>
      <c r="C16" s="54"/>
      <c r="D16" s="72"/>
      <c r="E16" s="166"/>
      <c r="F16" s="166"/>
      <c r="G16" s="169"/>
      <c r="H16" s="62" t="s">
        <v>11</v>
      </c>
      <c r="I16" s="170" t="s">
        <v>13</v>
      </c>
      <c r="J16" s="171" t="str">
        <f>UPPER(IF(OR(I16="a",I16="as"),E15,IF(OR(I16="b",I16="bs"),E17,)))</f>
        <v>ESCALANTE</v>
      </c>
      <c r="K16" s="171"/>
      <c r="L16" s="166"/>
      <c r="M16" s="178"/>
      <c r="N16" s="176"/>
      <c r="O16" s="221"/>
      <c r="P16" s="222"/>
      <c r="Q16" s="88"/>
      <c r="R16" s="50"/>
      <c r="T16" s="74" t="str">
        <f>'[5]SetUp Officials'!P30</f>
        <v>None</v>
      </c>
    </row>
    <row r="17" spans="1:18" s="51" customFormat="1" ht="9.6" customHeight="1" x14ac:dyDescent="0.2">
      <c r="A17" s="168">
        <v>6</v>
      </c>
      <c r="B17" s="42">
        <f>IF($D17="","",VLOOKUP($D17,'[5]Boys Si Main Draw Prep'!$A$7:$P$22,15))</f>
        <v>0</v>
      </c>
      <c r="C17" s="42">
        <f>IF($D17="","",VLOOKUP($D17,'[5]Boys Si Main Draw Prep'!$A$7:$P$22,16))</f>
        <v>0</v>
      </c>
      <c r="D17" s="43">
        <v>4</v>
      </c>
      <c r="E17" s="42" t="str">
        <f>UPPER(IF($D17="","",VLOOKUP($D17,'[5]Boys Si Main Draw Prep'!$A$7:$P$22,2)))</f>
        <v>GARSEE</v>
      </c>
      <c r="F17" s="42" t="str">
        <f>IF($D17="","",VLOOKUP($D17,'[5]Boys Si Main Draw Prep'!$A$7:$P$22,3))</f>
        <v>JAMEEL</v>
      </c>
      <c r="G17" s="42"/>
      <c r="H17" s="42">
        <f>IF($D17="","",VLOOKUP($D17,'[5]Boys Si Main Draw Prep'!$A$7:$P$22,4))</f>
        <v>0</v>
      </c>
      <c r="I17" s="172"/>
      <c r="J17" s="166" t="s">
        <v>64</v>
      </c>
      <c r="K17" s="173"/>
      <c r="L17" s="166"/>
      <c r="M17" s="178"/>
      <c r="N17" s="176"/>
      <c r="O17" s="221"/>
      <c r="P17" s="222"/>
      <c r="Q17" s="88"/>
      <c r="R17" s="50"/>
    </row>
    <row r="18" spans="1:18" s="51" customFormat="1" ht="9.6" customHeight="1" x14ac:dyDescent="0.2">
      <c r="A18" s="168"/>
      <c r="B18" s="54"/>
      <c r="C18" s="54"/>
      <c r="D18" s="72"/>
      <c r="E18" s="166"/>
      <c r="F18" s="166"/>
      <c r="G18" s="169"/>
      <c r="H18" s="166"/>
      <c r="I18" s="174"/>
      <c r="J18" s="62" t="s">
        <v>11</v>
      </c>
      <c r="K18" s="63" t="s">
        <v>14</v>
      </c>
      <c r="L18" s="171" t="str">
        <f>UPPER(IF(OR(K18="a",K18="as"),J16,IF(OR(K18="b",K18="bs"),J20,)))</f>
        <v>JAMES</v>
      </c>
      <c r="M18" s="183"/>
      <c r="N18" s="176"/>
      <c r="O18" s="221"/>
      <c r="P18" s="222"/>
      <c r="Q18" s="88"/>
      <c r="R18" s="50"/>
    </row>
    <row r="19" spans="1:18" s="51" customFormat="1" ht="9.6" customHeight="1" x14ac:dyDescent="0.2">
      <c r="A19" s="168">
        <v>7</v>
      </c>
      <c r="B19" s="42">
        <f>IF($D19="","",VLOOKUP($D19,'[5]Boys Si Main Draw Prep'!$A$7:$P$22,15))</f>
        <v>0</v>
      </c>
      <c r="C19" s="42">
        <f>IF($D19="","",VLOOKUP($D19,'[5]Boys Si Main Draw Prep'!$A$7:$P$22,16))</f>
        <v>0</v>
      </c>
      <c r="D19" s="43">
        <v>8</v>
      </c>
      <c r="E19" s="42" t="str">
        <f>UPPER(IF($D19="","",VLOOKUP($D19,'[5]Boys Si Main Draw Prep'!$A$7:$P$22,2)))</f>
        <v>BYE</v>
      </c>
      <c r="F19" s="42">
        <f>IF($D19="","",VLOOKUP($D19,'[5]Boys Si Main Draw Prep'!$A$7:$P$22,3))</f>
        <v>0</v>
      </c>
      <c r="G19" s="42"/>
      <c r="H19" s="42">
        <f>IF($D19="","",VLOOKUP($D19,'[5]Boys Si Main Draw Prep'!$A$7:$P$22,4))</f>
        <v>0</v>
      </c>
      <c r="I19" s="165"/>
      <c r="J19" s="166"/>
      <c r="K19" s="177"/>
      <c r="L19" s="166" t="s">
        <v>129</v>
      </c>
      <c r="M19" s="176"/>
      <c r="N19" s="176"/>
      <c r="O19" s="221"/>
      <c r="P19" s="222"/>
      <c r="Q19" s="88"/>
      <c r="R19" s="50"/>
    </row>
    <row r="20" spans="1:18" s="51" customFormat="1" ht="9.6" customHeight="1" x14ac:dyDescent="0.2">
      <c r="A20" s="168"/>
      <c r="B20" s="54"/>
      <c r="C20" s="54"/>
      <c r="D20" s="54"/>
      <c r="E20" s="166"/>
      <c r="F20" s="166"/>
      <c r="G20" s="169"/>
      <c r="H20" s="62" t="s">
        <v>11</v>
      </c>
      <c r="I20" s="170" t="s">
        <v>14</v>
      </c>
      <c r="J20" s="171" t="str">
        <f>UPPER(IF(OR(I20="a",I20="as"),E19,IF(OR(I20="b",I20="bs"),E21,)))</f>
        <v>JAMES</v>
      </c>
      <c r="K20" s="179"/>
      <c r="L20" s="166"/>
      <c r="M20" s="176"/>
      <c r="N20" s="176"/>
      <c r="O20" s="221"/>
      <c r="P20" s="222"/>
      <c r="Q20" s="88"/>
      <c r="R20" s="50"/>
    </row>
    <row r="21" spans="1:18" s="51" customFormat="1" ht="9.6" customHeight="1" x14ac:dyDescent="0.2">
      <c r="A21" s="168">
        <v>8</v>
      </c>
      <c r="B21" s="42">
        <f>IF($D21="","",VLOOKUP($D21,'[5]Boys Si Main Draw Prep'!$A$7:$P$22,15))</f>
        <v>0</v>
      </c>
      <c r="C21" s="42">
        <f>IF($D21="","",VLOOKUP($D21,'[5]Boys Si Main Draw Prep'!$A$7:$P$22,16))</f>
        <v>0</v>
      </c>
      <c r="D21" s="43">
        <v>2</v>
      </c>
      <c r="E21" s="42" t="str">
        <f>UPPER(IF($D21="","",VLOOKUP($D21,'[5]Boys Si Main Draw Prep'!$A$7:$P$22,2)))</f>
        <v>JAMES</v>
      </c>
      <c r="F21" s="42" t="str">
        <f>IF($D21="","",VLOOKUP($D21,'[5]Boys Si Main Draw Prep'!$A$7:$P$22,3))</f>
        <v>KOBE</v>
      </c>
      <c r="G21" s="42"/>
      <c r="H21" s="42">
        <f>IF($D21="","",VLOOKUP($D21,'[5]Boys Si Main Draw Prep'!$A$7:$P$22,4))</f>
        <v>0</v>
      </c>
      <c r="I21" s="180"/>
      <c r="J21" s="166"/>
      <c r="K21" s="166"/>
      <c r="L21" s="166"/>
      <c r="M21" s="176"/>
      <c r="N21" s="176"/>
      <c r="O21" s="221"/>
      <c r="P21" s="222"/>
      <c r="Q21" s="88"/>
      <c r="R21" s="50"/>
    </row>
    <row r="22" spans="1:18" s="51" customFormat="1" ht="9.6" customHeight="1" x14ac:dyDescent="0.2">
      <c r="A22" s="186"/>
      <c r="B22" s="47"/>
      <c r="C22" s="47"/>
      <c r="D22" s="54"/>
      <c r="E22" s="47"/>
      <c r="F22" s="47"/>
      <c r="G22" s="47"/>
      <c r="H22" s="47"/>
      <c r="I22" s="54"/>
      <c r="J22" s="47"/>
      <c r="K22" s="47"/>
      <c r="L22" s="47"/>
      <c r="M22" s="84"/>
      <c r="N22" s="84"/>
      <c r="O22" s="84"/>
      <c r="P22" s="87"/>
      <c r="Q22" s="88"/>
      <c r="R22" s="50"/>
    </row>
    <row r="23" spans="1:18" s="51" customFormat="1" ht="9.6" customHeight="1" x14ac:dyDescent="0.2">
      <c r="A23" s="185"/>
      <c r="B23" s="54"/>
      <c r="C23" s="54"/>
      <c r="D23" s="54"/>
      <c r="E23" s="47"/>
      <c r="F23" s="47"/>
      <c r="H23" s="187"/>
      <c r="I23" s="54"/>
      <c r="J23" s="47"/>
      <c r="K23" s="47"/>
      <c r="L23" s="47"/>
      <c r="M23" s="84"/>
      <c r="N23" s="84"/>
      <c r="O23" s="84"/>
      <c r="P23" s="87"/>
      <c r="Q23" s="88"/>
      <c r="R23" s="50"/>
    </row>
    <row r="24" spans="1:18" s="51" customFormat="1" ht="9.6" hidden="1" customHeight="1" x14ac:dyDescent="0.2">
      <c r="A24" s="185"/>
      <c r="B24" s="47"/>
      <c r="C24" s="47"/>
      <c r="D24" s="54"/>
      <c r="E24" s="47"/>
      <c r="F24" s="47"/>
      <c r="G24" s="47"/>
      <c r="H24" s="47"/>
      <c r="I24" s="54"/>
      <c r="J24" s="47"/>
      <c r="K24" s="69"/>
      <c r="L24" s="47"/>
      <c r="M24" s="84"/>
      <c r="N24" s="84"/>
      <c r="O24" s="84"/>
      <c r="P24" s="87"/>
      <c r="Q24" s="88"/>
      <c r="R24" s="50"/>
    </row>
    <row r="25" spans="1:18" s="51" customFormat="1" ht="9.6" hidden="1" customHeight="1" x14ac:dyDescent="0.2">
      <c r="A25" s="185"/>
      <c r="B25" s="54"/>
      <c r="C25" s="54"/>
      <c r="D25" s="54"/>
      <c r="E25" s="47"/>
      <c r="F25" s="47"/>
      <c r="H25" s="47"/>
      <c r="I25" s="54"/>
      <c r="J25" s="187"/>
      <c r="K25" s="54"/>
      <c r="L25" s="47"/>
      <c r="M25" s="84"/>
      <c r="N25" s="84"/>
      <c r="O25" s="84"/>
      <c r="P25" s="87"/>
      <c r="Q25" s="88"/>
      <c r="R25" s="50"/>
    </row>
    <row r="26" spans="1:18" s="51" customFormat="1" ht="9.6" hidden="1" customHeight="1" x14ac:dyDescent="0.2">
      <c r="A26" s="185"/>
      <c r="B26" s="47"/>
      <c r="C26" s="47"/>
      <c r="D26" s="54"/>
      <c r="E26" s="47"/>
      <c r="F26" s="47"/>
      <c r="G26" s="47"/>
      <c r="H26" s="47"/>
      <c r="I26" s="54"/>
      <c r="J26" s="47"/>
      <c r="K26" s="47"/>
      <c r="L26" s="47"/>
      <c r="M26" s="84"/>
      <c r="N26" s="84"/>
      <c r="O26" s="84"/>
      <c r="P26" s="87"/>
      <c r="Q26" s="88"/>
      <c r="R26" s="188"/>
    </row>
    <row r="27" spans="1:18" s="51" customFormat="1" ht="9.6" hidden="1" customHeight="1" x14ac:dyDescent="0.2">
      <c r="A27" s="185"/>
      <c r="B27" s="54"/>
      <c r="C27" s="54"/>
      <c r="D27" s="54"/>
      <c r="E27" s="47"/>
      <c r="F27" s="47"/>
      <c r="H27" s="187"/>
      <c r="I27" s="54"/>
      <c r="J27" s="47"/>
      <c r="K27" s="47"/>
      <c r="L27" s="47"/>
      <c r="M27" s="84"/>
      <c r="N27" s="84"/>
      <c r="O27" s="84"/>
      <c r="P27" s="87"/>
      <c r="Q27" s="88"/>
      <c r="R27" s="50"/>
    </row>
    <row r="28" spans="1:18" s="51" customFormat="1" ht="9.6" hidden="1" customHeight="1" x14ac:dyDescent="0.2">
      <c r="A28" s="185"/>
      <c r="B28" s="47"/>
      <c r="C28" s="47"/>
      <c r="D28" s="54"/>
      <c r="E28" s="47"/>
      <c r="F28" s="47"/>
      <c r="G28" s="47"/>
      <c r="H28" s="47"/>
      <c r="I28" s="54"/>
      <c r="J28" s="47"/>
      <c r="K28" s="47"/>
      <c r="L28" s="47"/>
      <c r="M28" s="84"/>
      <c r="N28" s="84"/>
      <c r="O28" s="84"/>
      <c r="P28" s="87"/>
      <c r="Q28" s="88"/>
      <c r="R28" s="50"/>
    </row>
    <row r="29" spans="1:18" s="51" customFormat="1" ht="9.6" hidden="1" customHeight="1" x14ac:dyDescent="0.2">
      <c r="A29" s="185"/>
      <c r="B29" s="54"/>
      <c r="C29" s="54"/>
      <c r="D29" s="54"/>
      <c r="E29" s="47"/>
      <c r="F29" s="47"/>
      <c r="H29" s="47"/>
      <c r="I29" s="54"/>
      <c r="J29" s="47"/>
      <c r="K29" s="47"/>
      <c r="L29" s="187"/>
      <c r="M29" s="54"/>
      <c r="N29" s="47"/>
      <c r="O29" s="84"/>
      <c r="P29" s="87"/>
      <c r="Q29" s="88"/>
      <c r="R29" s="50"/>
    </row>
    <row r="30" spans="1:18" s="51" customFormat="1" ht="9.6" hidden="1" customHeight="1" x14ac:dyDescent="0.2">
      <c r="A30" s="185"/>
      <c r="B30" s="47"/>
      <c r="C30" s="47"/>
      <c r="D30" s="54"/>
      <c r="E30" s="47"/>
      <c r="F30" s="47"/>
      <c r="G30" s="47"/>
      <c r="H30" s="47"/>
      <c r="I30" s="54"/>
      <c r="J30" s="47"/>
      <c r="K30" s="47"/>
      <c r="L30" s="47"/>
      <c r="M30" s="84"/>
      <c r="N30" s="47"/>
      <c r="O30" s="84"/>
      <c r="P30" s="87"/>
      <c r="Q30" s="88"/>
      <c r="R30" s="50"/>
    </row>
    <row r="31" spans="1:18" s="51" customFormat="1" ht="9.6" hidden="1" customHeight="1" x14ac:dyDescent="0.2">
      <c r="A31" s="185"/>
      <c r="B31" s="54"/>
      <c r="C31" s="54"/>
      <c r="D31" s="54"/>
      <c r="E31" s="47"/>
      <c r="F31" s="47"/>
      <c r="H31" s="187"/>
      <c r="I31" s="54"/>
      <c r="J31" s="47"/>
      <c r="K31" s="47"/>
      <c r="L31" s="47"/>
      <c r="M31" s="84"/>
      <c r="N31" s="84"/>
      <c r="O31" s="84"/>
      <c r="P31" s="87"/>
      <c r="Q31" s="88"/>
      <c r="R31" s="50"/>
    </row>
    <row r="32" spans="1:18" s="51" customFormat="1" ht="9.6" hidden="1" customHeight="1" x14ac:dyDescent="0.2">
      <c r="A32" s="185"/>
      <c r="B32" s="47"/>
      <c r="C32" s="47"/>
      <c r="D32" s="54"/>
      <c r="E32" s="47"/>
      <c r="F32" s="47"/>
      <c r="G32" s="47"/>
      <c r="H32" s="47"/>
      <c r="I32" s="54"/>
      <c r="J32" s="47"/>
      <c r="K32" s="69"/>
      <c r="L32" s="47"/>
      <c r="M32" s="84"/>
      <c r="N32" s="84"/>
      <c r="O32" s="84"/>
      <c r="P32" s="87"/>
      <c r="Q32" s="88"/>
      <c r="R32" s="50"/>
    </row>
    <row r="33" spans="1:18" s="51" customFormat="1" ht="9.6" hidden="1" customHeight="1" x14ac:dyDescent="0.2">
      <c r="A33" s="185"/>
      <c r="B33" s="54"/>
      <c r="C33" s="54"/>
      <c r="D33" s="54"/>
      <c r="E33" s="47"/>
      <c r="F33" s="47"/>
      <c r="H33" s="47"/>
      <c r="I33" s="54"/>
      <c r="J33" s="187"/>
      <c r="K33" s="54"/>
      <c r="L33" s="47"/>
      <c r="M33" s="84"/>
      <c r="N33" s="84"/>
      <c r="O33" s="84"/>
      <c r="P33" s="87"/>
      <c r="Q33" s="88"/>
      <c r="R33" s="50"/>
    </row>
    <row r="34" spans="1:18" s="51" customFormat="1" ht="9.6" hidden="1" customHeight="1" x14ac:dyDescent="0.2">
      <c r="A34" s="185"/>
      <c r="B34" s="47"/>
      <c r="C34" s="47"/>
      <c r="D34" s="54"/>
      <c r="E34" s="47"/>
      <c r="F34" s="47"/>
      <c r="G34" s="47"/>
      <c r="H34" s="47"/>
      <c r="I34" s="54"/>
      <c r="J34" s="47"/>
      <c r="K34" s="47"/>
      <c r="L34" s="47"/>
      <c r="M34" s="84"/>
      <c r="N34" s="84"/>
      <c r="O34" s="84"/>
      <c r="P34" s="87"/>
      <c r="Q34" s="88"/>
      <c r="R34" s="50"/>
    </row>
    <row r="35" spans="1:18" s="51" customFormat="1" ht="9.6" hidden="1" customHeight="1" x14ac:dyDescent="0.2">
      <c r="A35" s="185"/>
      <c r="B35" s="54"/>
      <c r="C35" s="54"/>
      <c r="D35" s="54"/>
      <c r="E35" s="47"/>
      <c r="F35" s="47"/>
      <c r="H35" s="187"/>
      <c r="I35" s="54"/>
      <c r="J35" s="47"/>
      <c r="K35" s="47"/>
      <c r="L35" s="47"/>
      <c r="M35" s="84"/>
      <c r="N35" s="84"/>
      <c r="O35" s="84"/>
      <c r="P35" s="87"/>
      <c r="Q35" s="88"/>
      <c r="R35" s="50"/>
    </row>
    <row r="36" spans="1:18" s="51" customFormat="1" ht="9.6" hidden="1" customHeight="1" x14ac:dyDescent="0.2">
      <c r="A36" s="186"/>
      <c r="B36" s="47"/>
      <c r="C36" s="47"/>
      <c r="D36" s="54"/>
      <c r="E36" s="47"/>
      <c r="F36" s="47"/>
      <c r="G36" s="47"/>
      <c r="H36" s="47"/>
      <c r="I36" s="54"/>
      <c r="J36" s="47"/>
      <c r="K36" s="47"/>
      <c r="L36" s="47"/>
      <c r="M36" s="47"/>
      <c r="N36" s="167"/>
      <c r="O36" s="167"/>
      <c r="P36" s="87"/>
      <c r="Q36" s="88"/>
      <c r="R36" s="50"/>
    </row>
    <row r="37" spans="1:18" s="51" customFormat="1" ht="9.6" hidden="1" customHeight="1" x14ac:dyDescent="0.2">
      <c r="A37" s="185"/>
      <c r="B37" s="54"/>
      <c r="C37" s="54"/>
      <c r="D37" s="54"/>
      <c r="E37" s="181"/>
      <c r="F37" s="181"/>
      <c r="G37" s="184"/>
      <c r="H37" s="166"/>
      <c r="I37" s="174"/>
      <c r="J37" s="166"/>
      <c r="K37" s="166"/>
      <c r="L37" s="166"/>
      <c r="M37" s="176"/>
      <c r="N37" s="176"/>
      <c r="O37" s="176"/>
      <c r="P37" s="87"/>
      <c r="Q37" s="88"/>
      <c r="R37" s="50"/>
    </row>
    <row r="38" spans="1:18" s="51" customFormat="1" ht="9.6" hidden="1" customHeight="1" x14ac:dyDescent="0.2">
      <c r="A38" s="186"/>
      <c r="B38" s="47"/>
      <c r="C38" s="47"/>
      <c r="D38" s="54"/>
      <c r="E38" s="47"/>
      <c r="F38" s="47"/>
      <c r="G38" s="47"/>
      <c r="H38" s="47"/>
      <c r="I38" s="54"/>
      <c r="J38" s="47"/>
      <c r="K38" s="47"/>
      <c r="L38" s="47"/>
      <c r="M38" s="84"/>
      <c r="N38" s="84"/>
      <c r="O38" s="84"/>
      <c r="P38" s="87"/>
      <c r="Q38" s="88"/>
      <c r="R38" s="50"/>
    </row>
    <row r="39" spans="1:18" s="51" customFormat="1" ht="9.6" hidden="1" customHeight="1" x14ac:dyDescent="0.2">
      <c r="A39" s="185"/>
      <c r="B39" s="54"/>
      <c r="C39" s="54"/>
      <c r="D39" s="54"/>
      <c r="E39" s="47"/>
      <c r="F39" s="47"/>
      <c r="H39" s="187"/>
      <c r="I39" s="54"/>
      <c r="J39" s="47"/>
      <c r="K39" s="47"/>
      <c r="L39" s="47"/>
      <c r="M39" s="84"/>
      <c r="N39" s="84"/>
      <c r="O39" s="84"/>
      <c r="P39" s="87"/>
      <c r="Q39" s="88"/>
      <c r="R39" s="50"/>
    </row>
    <row r="40" spans="1:18" s="51" customFormat="1" ht="9.6" hidden="1" customHeight="1" x14ac:dyDescent="0.2">
      <c r="A40" s="185"/>
      <c r="B40" s="47"/>
      <c r="C40" s="47"/>
      <c r="D40" s="54"/>
      <c r="E40" s="47"/>
      <c r="F40" s="47"/>
      <c r="G40" s="47"/>
      <c r="H40" s="47"/>
      <c r="I40" s="54"/>
      <c r="J40" s="47"/>
      <c r="K40" s="69"/>
      <c r="L40" s="47"/>
      <c r="M40" s="84"/>
      <c r="N40" s="84"/>
      <c r="O40" s="84"/>
      <c r="P40" s="87"/>
      <c r="Q40" s="88"/>
      <c r="R40" s="50"/>
    </row>
    <row r="41" spans="1:18" s="51" customFormat="1" ht="9.6" hidden="1" customHeight="1" x14ac:dyDescent="0.2">
      <c r="A41" s="185"/>
      <c r="B41" s="54"/>
      <c r="C41" s="54"/>
      <c r="D41" s="54"/>
      <c r="E41" s="47"/>
      <c r="F41" s="47"/>
      <c r="H41" s="47"/>
      <c r="I41" s="54"/>
      <c r="J41" s="187"/>
      <c r="K41" s="54"/>
      <c r="L41" s="47"/>
      <c r="M41" s="84"/>
      <c r="N41" s="84"/>
      <c r="O41" s="84"/>
      <c r="P41" s="87"/>
      <c r="Q41" s="88"/>
      <c r="R41" s="50"/>
    </row>
    <row r="42" spans="1:18" s="51" customFormat="1" ht="9.6" hidden="1" customHeight="1" x14ac:dyDescent="0.2">
      <c r="A42" s="185"/>
      <c r="B42" s="47"/>
      <c r="C42" s="47"/>
      <c r="D42" s="54"/>
      <c r="E42" s="47"/>
      <c r="F42" s="47"/>
      <c r="G42" s="47"/>
      <c r="H42" s="47"/>
      <c r="I42" s="54"/>
      <c r="J42" s="47"/>
      <c r="K42" s="47"/>
      <c r="L42" s="47"/>
      <c r="M42" s="84"/>
      <c r="N42" s="84"/>
      <c r="O42" s="84"/>
      <c r="P42" s="87"/>
      <c r="Q42" s="88"/>
      <c r="R42" s="188"/>
    </row>
    <row r="43" spans="1:18" s="51" customFormat="1" ht="9.6" hidden="1" customHeight="1" x14ac:dyDescent="0.2">
      <c r="A43" s="185"/>
      <c r="B43" s="54"/>
      <c r="C43" s="54"/>
      <c r="D43" s="54"/>
      <c r="E43" s="47"/>
      <c r="F43" s="47"/>
      <c r="H43" s="187"/>
      <c r="I43" s="54"/>
      <c r="J43" s="47"/>
      <c r="K43" s="47"/>
      <c r="L43" s="47"/>
      <c r="M43" s="84"/>
      <c r="N43" s="84"/>
      <c r="O43" s="84"/>
      <c r="P43" s="87"/>
      <c r="Q43" s="88"/>
      <c r="R43" s="50"/>
    </row>
    <row r="44" spans="1:18" s="51" customFormat="1" ht="9.6" hidden="1" customHeight="1" x14ac:dyDescent="0.2">
      <c r="A44" s="185"/>
      <c r="B44" s="47"/>
      <c r="C44" s="47"/>
      <c r="D44" s="54"/>
      <c r="E44" s="47"/>
      <c r="F44" s="47"/>
      <c r="G44" s="47"/>
      <c r="H44" s="47"/>
      <c r="I44" s="54"/>
      <c r="J44" s="47"/>
      <c r="K44" s="47"/>
      <c r="L44" s="47"/>
      <c r="M44" s="84"/>
      <c r="N44" s="84"/>
      <c r="O44" s="84"/>
      <c r="P44" s="87"/>
      <c r="Q44" s="88"/>
      <c r="R44" s="50"/>
    </row>
    <row r="45" spans="1:18" s="51" customFormat="1" ht="9.6" hidden="1" customHeight="1" x14ac:dyDescent="0.2">
      <c r="A45" s="185"/>
      <c r="B45" s="54"/>
      <c r="C45" s="54"/>
      <c r="D45" s="54"/>
      <c r="E45" s="47"/>
      <c r="F45" s="47"/>
      <c r="H45" s="47"/>
      <c r="I45" s="54"/>
      <c r="J45" s="47"/>
      <c r="K45" s="47"/>
      <c r="L45" s="187"/>
      <c r="M45" s="54"/>
      <c r="N45" s="47"/>
      <c r="O45" s="84"/>
      <c r="P45" s="87"/>
      <c r="Q45" s="88"/>
      <c r="R45" s="50"/>
    </row>
    <row r="46" spans="1:18" s="51" customFormat="1" ht="9.6" hidden="1" customHeight="1" x14ac:dyDescent="0.2">
      <c r="A46" s="185"/>
      <c r="B46" s="47"/>
      <c r="C46" s="47"/>
      <c r="D46" s="54"/>
      <c r="E46" s="47"/>
      <c r="F46" s="47"/>
      <c r="G46" s="47"/>
      <c r="H46" s="47"/>
      <c r="I46" s="54"/>
      <c r="J46" s="47"/>
      <c r="K46" s="47"/>
      <c r="L46" s="47"/>
      <c r="M46" s="84"/>
      <c r="N46" s="47"/>
      <c r="O46" s="84"/>
      <c r="P46" s="87"/>
      <c r="Q46" s="88"/>
      <c r="R46" s="50"/>
    </row>
    <row r="47" spans="1:18" s="51" customFormat="1" ht="9.6" hidden="1" customHeight="1" x14ac:dyDescent="0.2">
      <c r="A47" s="185"/>
      <c r="B47" s="54"/>
      <c r="C47" s="54"/>
      <c r="D47" s="54"/>
      <c r="E47" s="47"/>
      <c r="F47" s="47"/>
      <c r="H47" s="187"/>
      <c r="I47" s="54"/>
      <c r="J47" s="47"/>
      <c r="K47" s="47"/>
      <c r="L47" s="47"/>
      <c r="M47" s="84"/>
      <c r="N47" s="84"/>
      <c r="O47" s="84"/>
      <c r="P47" s="87"/>
      <c r="Q47" s="88"/>
      <c r="R47" s="50"/>
    </row>
    <row r="48" spans="1:18" s="51" customFormat="1" ht="9.6" hidden="1" customHeight="1" x14ac:dyDescent="0.2">
      <c r="A48" s="185"/>
      <c r="B48" s="47"/>
      <c r="C48" s="47"/>
      <c r="D48" s="54"/>
      <c r="E48" s="47"/>
      <c r="F48" s="47"/>
      <c r="G48" s="47"/>
      <c r="H48" s="47"/>
      <c r="I48" s="54"/>
      <c r="J48" s="47"/>
      <c r="K48" s="69"/>
      <c r="L48" s="47"/>
      <c r="M48" s="84"/>
      <c r="N48" s="84"/>
      <c r="O48" s="84"/>
      <c r="P48" s="87"/>
      <c r="Q48" s="88"/>
      <c r="R48" s="50"/>
    </row>
    <row r="49" spans="1:18" s="51" customFormat="1" ht="9.6" hidden="1" customHeight="1" x14ac:dyDescent="0.2">
      <c r="A49" s="185"/>
      <c r="B49" s="54"/>
      <c r="C49" s="54"/>
      <c r="D49" s="54"/>
      <c r="E49" s="47"/>
      <c r="F49" s="47"/>
      <c r="H49" s="47"/>
      <c r="I49" s="54"/>
      <c r="J49" s="187"/>
      <c r="K49" s="54"/>
      <c r="L49" s="47"/>
      <c r="M49" s="84"/>
      <c r="N49" s="84"/>
      <c r="O49" s="84"/>
      <c r="P49" s="87"/>
      <c r="Q49" s="88"/>
      <c r="R49" s="50"/>
    </row>
    <row r="50" spans="1:18" s="51" customFormat="1" ht="9.6" hidden="1" customHeight="1" x14ac:dyDescent="0.2">
      <c r="A50" s="185"/>
      <c r="B50" s="47"/>
      <c r="C50" s="47"/>
      <c r="D50" s="54"/>
      <c r="E50" s="47"/>
      <c r="F50" s="47"/>
      <c r="G50" s="47"/>
      <c r="H50" s="47"/>
      <c r="I50" s="54"/>
      <c r="J50" s="47"/>
      <c r="K50" s="47"/>
      <c r="L50" s="47"/>
      <c r="M50" s="84"/>
      <c r="N50" s="84"/>
      <c r="O50" s="84"/>
      <c r="P50" s="87"/>
      <c r="Q50" s="88"/>
      <c r="R50" s="50"/>
    </row>
    <row r="51" spans="1:18" s="51" customFormat="1" ht="9.6" hidden="1" customHeight="1" x14ac:dyDescent="0.2">
      <c r="A51" s="185"/>
      <c r="B51" s="54"/>
      <c r="C51" s="54"/>
      <c r="D51" s="54"/>
      <c r="E51" s="47"/>
      <c r="F51" s="47"/>
      <c r="H51" s="187"/>
      <c r="I51" s="54"/>
      <c r="J51" s="47"/>
      <c r="K51" s="47"/>
      <c r="L51" s="47"/>
      <c r="M51" s="84"/>
      <c r="N51" s="84"/>
      <c r="O51" s="84"/>
      <c r="P51" s="87"/>
      <c r="Q51" s="88"/>
      <c r="R51" s="50"/>
    </row>
    <row r="52" spans="1:18" s="51" customFormat="1" ht="9.6" customHeight="1" x14ac:dyDescent="0.2">
      <c r="A52" s="186"/>
      <c r="B52" s="47"/>
      <c r="C52" s="47"/>
      <c r="D52" s="54"/>
      <c r="E52" s="47"/>
      <c r="F52" s="47"/>
      <c r="G52" s="47"/>
      <c r="H52" s="47"/>
      <c r="I52" s="54"/>
      <c r="J52" s="47"/>
      <c r="K52" s="47"/>
      <c r="L52" s="47"/>
      <c r="M52" s="47"/>
      <c r="N52" s="167"/>
      <c r="O52" s="167"/>
      <c r="P52" s="87"/>
      <c r="Q52" s="88"/>
      <c r="R52" s="50"/>
    </row>
    <row r="53" spans="1:18" s="93" customFormat="1" ht="6.75" customHeight="1" x14ac:dyDescent="0.2">
      <c r="A53" s="189"/>
      <c r="B53" s="189"/>
      <c r="C53" s="189"/>
      <c r="D53" s="189"/>
      <c r="E53" s="190"/>
      <c r="F53" s="190"/>
      <c r="G53" s="190"/>
      <c r="H53" s="190"/>
      <c r="I53" s="191"/>
      <c r="J53" s="90"/>
      <c r="K53" s="91"/>
      <c r="L53" s="90"/>
      <c r="M53" s="91"/>
      <c r="N53" s="90"/>
      <c r="O53" s="91"/>
      <c r="P53" s="90"/>
      <c r="Q53" s="91"/>
      <c r="R53" s="92"/>
    </row>
    <row r="54" spans="1:18" s="105" customFormat="1" ht="10.5" customHeight="1" x14ac:dyDescent="0.2">
      <c r="A54" s="94" t="s">
        <v>15</v>
      </c>
      <c r="B54" s="95"/>
      <c r="C54" s="96"/>
      <c r="D54" s="97" t="s">
        <v>16</v>
      </c>
      <c r="E54" s="98" t="s">
        <v>39</v>
      </c>
      <c r="F54" s="97"/>
      <c r="G54" s="192"/>
      <c r="H54" s="193"/>
      <c r="I54" s="97" t="s">
        <v>16</v>
      </c>
      <c r="J54" s="98" t="s">
        <v>40</v>
      </c>
      <c r="K54" s="100"/>
      <c r="L54" s="98" t="s">
        <v>19</v>
      </c>
      <c r="M54" s="101"/>
      <c r="N54" s="102" t="s">
        <v>20</v>
      </c>
      <c r="O54" s="102"/>
      <c r="P54" s="103"/>
      <c r="Q54" s="104"/>
    </row>
    <row r="55" spans="1:18" s="105" customFormat="1" ht="9" customHeight="1" x14ac:dyDescent="0.2">
      <c r="A55" s="106" t="s">
        <v>21</v>
      </c>
      <c r="B55" s="107"/>
      <c r="C55" s="108"/>
      <c r="D55" s="109">
        <v>1</v>
      </c>
      <c r="E55" s="110" t="str">
        <f>IF(D55&gt;$Q$62,,UPPER(VLOOKUP(D55,'[5]Boys Si Main Draw Prep'!$A$7:$R$134,2)))</f>
        <v>MOHAMMED</v>
      </c>
      <c r="F55" s="194"/>
      <c r="G55" s="110"/>
      <c r="H55" s="195"/>
      <c r="I55" s="196" t="s">
        <v>22</v>
      </c>
      <c r="J55" s="107"/>
      <c r="K55" s="114"/>
      <c r="L55" s="107"/>
      <c r="M55" s="115"/>
      <c r="N55" s="116" t="s">
        <v>41</v>
      </c>
      <c r="O55" s="117"/>
      <c r="P55" s="117"/>
      <c r="Q55" s="118"/>
    </row>
    <row r="56" spans="1:18" s="105" customFormat="1" ht="9" customHeight="1" x14ac:dyDescent="0.2">
      <c r="A56" s="106" t="s">
        <v>24</v>
      </c>
      <c r="B56" s="107"/>
      <c r="C56" s="108"/>
      <c r="D56" s="109">
        <v>2</v>
      </c>
      <c r="E56" s="110" t="str">
        <f>IF(D56&gt;$Q$62,,UPPER(VLOOKUP(D56,'[5]Boys Si Main Draw Prep'!$A$7:$R$134,2)))</f>
        <v>JAMES</v>
      </c>
      <c r="F56" s="194"/>
      <c r="G56" s="110"/>
      <c r="H56" s="195"/>
      <c r="I56" s="196" t="s">
        <v>26</v>
      </c>
      <c r="J56" s="107"/>
      <c r="K56" s="114"/>
      <c r="L56" s="107"/>
      <c r="M56" s="115"/>
      <c r="N56" s="197"/>
      <c r="O56" s="120"/>
      <c r="P56" s="119"/>
      <c r="Q56" s="121"/>
    </row>
    <row r="57" spans="1:18" s="105" customFormat="1" ht="9" customHeight="1" x14ac:dyDescent="0.2">
      <c r="A57" s="122" t="s">
        <v>25</v>
      </c>
      <c r="B57" s="119"/>
      <c r="C57" s="123"/>
      <c r="D57" s="109">
        <v>3</v>
      </c>
      <c r="E57" s="110">
        <f>IF(D57&gt;$Q$62,,UPPER(VLOOKUP(D57,'[5]Boys Si Main Draw Prep'!$A$7:$R$134,2)))</f>
        <v>0</v>
      </c>
      <c r="F57" s="194"/>
      <c r="G57" s="110"/>
      <c r="H57" s="195"/>
      <c r="I57" s="196" t="s">
        <v>29</v>
      </c>
      <c r="J57" s="107"/>
      <c r="K57" s="114"/>
      <c r="L57" s="107"/>
      <c r="M57" s="115"/>
      <c r="N57" s="116" t="s">
        <v>27</v>
      </c>
      <c r="O57" s="117"/>
      <c r="P57" s="117"/>
      <c r="Q57" s="118"/>
    </row>
    <row r="58" spans="1:18" s="105" customFormat="1" ht="9" customHeight="1" x14ac:dyDescent="0.2">
      <c r="A58" s="124"/>
      <c r="B58" s="125"/>
      <c r="C58" s="126"/>
      <c r="D58" s="109">
        <v>4</v>
      </c>
      <c r="E58" s="110">
        <f>IF(D58&gt;$Q$62,,UPPER(VLOOKUP(D58,'[5]Boys Si Main Draw Prep'!$A$7:$R$134,2)))</f>
        <v>0</v>
      </c>
      <c r="F58" s="194"/>
      <c r="G58" s="110"/>
      <c r="H58" s="195"/>
      <c r="I58" s="196" t="s">
        <v>32</v>
      </c>
      <c r="J58" s="107"/>
      <c r="K58" s="114"/>
      <c r="L58" s="107"/>
      <c r="M58" s="115"/>
      <c r="N58" s="107"/>
      <c r="O58" s="114"/>
      <c r="P58" s="107"/>
      <c r="Q58" s="115"/>
    </row>
    <row r="59" spans="1:18" s="105" customFormat="1" ht="9" customHeight="1" x14ac:dyDescent="0.2">
      <c r="A59" s="127" t="s">
        <v>28</v>
      </c>
      <c r="B59" s="128"/>
      <c r="C59" s="129"/>
      <c r="D59" s="109"/>
      <c r="E59" s="110"/>
      <c r="F59" s="194"/>
      <c r="G59" s="110"/>
      <c r="H59" s="195"/>
      <c r="I59" s="196" t="s">
        <v>42</v>
      </c>
      <c r="J59" s="107"/>
      <c r="K59" s="114"/>
      <c r="L59" s="107"/>
      <c r="M59" s="115"/>
      <c r="N59" s="119"/>
      <c r="O59" s="120"/>
      <c r="P59" s="119"/>
      <c r="Q59" s="121"/>
    </row>
    <row r="60" spans="1:18" s="105" customFormat="1" ht="9" customHeight="1" x14ac:dyDescent="0.2">
      <c r="A60" s="106" t="s">
        <v>21</v>
      </c>
      <c r="B60" s="107"/>
      <c r="C60" s="108"/>
      <c r="D60" s="109"/>
      <c r="E60" s="110"/>
      <c r="F60" s="194"/>
      <c r="G60" s="110"/>
      <c r="H60" s="195"/>
      <c r="I60" s="196" t="s">
        <v>43</v>
      </c>
      <c r="J60" s="107"/>
      <c r="K60" s="114"/>
      <c r="L60" s="107"/>
      <c r="M60" s="115"/>
      <c r="N60" s="116" t="s">
        <v>30</v>
      </c>
      <c r="O60" s="117"/>
      <c r="P60" s="117"/>
      <c r="Q60" s="118"/>
    </row>
    <row r="61" spans="1:18" s="105" customFormat="1" ht="9" customHeight="1" x14ac:dyDescent="0.2">
      <c r="A61" s="106" t="s">
        <v>31</v>
      </c>
      <c r="B61" s="107"/>
      <c r="C61" s="130"/>
      <c r="D61" s="109"/>
      <c r="E61" s="110"/>
      <c r="F61" s="194"/>
      <c r="G61" s="110"/>
      <c r="H61" s="195"/>
      <c r="I61" s="196" t="s">
        <v>44</v>
      </c>
      <c r="J61" s="107"/>
      <c r="K61" s="114"/>
      <c r="L61" s="107"/>
      <c r="M61" s="115"/>
      <c r="N61" s="107"/>
      <c r="O61" s="114"/>
      <c r="P61" s="107"/>
      <c r="Q61" s="115"/>
    </row>
    <row r="62" spans="1:18" s="105" customFormat="1" ht="9" customHeight="1" x14ac:dyDescent="0.2">
      <c r="A62" s="122" t="s">
        <v>33</v>
      </c>
      <c r="B62" s="119"/>
      <c r="C62" s="131"/>
      <c r="D62" s="132"/>
      <c r="E62" s="133"/>
      <c r="F62" s="198"/>
      <c r="G62" s="133"/>
      <c r="H62" s="199"/>
      <c r="I62" s="200" t="s">
        <v>45</v>
      </c>
      <c r="J62" s="119"/>
      <c r="K62" s="120"/>
      <c r="L62" s="119"/>
      <c r="M62" s="121"/>
      <c r="N62" s="119" t="str">
        <f>Q4</f>
        <v>Lamech Kevin Clarke</v>
      </c>
      <c r="O62" s="120"/>
      <c r="P62" s="119"/>
      <c r="Q62" s="201">
        <f>MIN(4,'[5]Boys Si Main Draw Prep'!R5)</f>
        <v>2</v>
      </c>
    </row>
  </sheetData>
  <mergeCells count="1">
    <mergeCell ref="G2:N2"/>
  </mergeCells>
  <conditionalFormatting sqref="F50:H50 F34:H34 F36:H36 F22:H22 F24:H24 F26:H26 F28:H28 F30:H30 F32:H32 F52:H52 F38:H38 F40:H40 F42:H42 F44:H44 F46:H46 F48:H48 G7 G9 G11 G13 G15 G17 G19 G21">
    <cfRule type="expression" dxfId="237" priority="14" stopIfTrue="1">
      <formula>AND($D7&lt;9,$C7&gt;0)</formula>
    </cfRule>
  </conditionalFormatting>
  <conditionalFormatting sqref="H23 H43 J33 H31 J41 H51 H39 J49 H47 J10 L29 L14 J18 L45 H27 J25 H35 H8 H16 H20 H12">
    <cfRule type="expression" dxfId="236" priority="11" stopIfTrue="1">
      <formula>AND($N$1="CU",H8="Umpire")</formula>
    </cfRule>
    <cfRule type="expression" dxfId="235" priority="12" stopIfTrue="1">
      <formula>AND($N$1="CU",H8&lt;&gt;"Umpire",I8&lt;&gt;"")</formula>
    </cfRule>
    <cfRule type="expression" dxfId="234" priority="13" stopIfTrue="1">
      <formula>AND($N$1="CU",H8&lt;&gt;"Umpire")</formula>
    </cfRule>
  </conditionalFormatting>
  <conditionalFormatting sqref="D36 D30 D28 D26 D24 D22 D52 D50 D32 D48 D46 D44 D42 D40 D38 D34">
    <cfRule type="expression" dxfId="233" priority="10" stopIfTrue="1">
      <formula>AND($D22&lt;9,$C22&gt;0)</formula>
    </cfRule>
  </conditionalFormatting>
  <conditionalFormatting sqref="E38 E40 E42 E44 E46 E48 E50 E52 E22 E24 E26 E28 E30 E32 E34 E36">
    <cfRule type="cellIs" dxfId="232" priority="8" stopIfTrue="1" operator="equal">
      <formula>"Bye"</formula>
    </cfRule>
    <cfRule type="expression" dxfId="231" priority="9" stopIfTrue="1">
      <formula>AND($D22&lt;9,$C22&gt;0)</formula>
    </cfRule>
  </conditionalFormatting>
  <conditionalFormatting sqref="L10 L18 N45 L41 L49 N14 N29 L25 L33 J8 J12 J16 J20 J39 J43 J47 J51 J23 J27 J31 J35">
    <cfRule type="expression" dxfId="230" priority="6" stopIfTrue="1">
      <formula>I8="as"</formula>
    </cfRule>
    <cfRule type="expression" dxfId="229" priority="7" stopIfTrue="1">
      <formula>I8="bs"</formula>
    </cfRule>
  </conditionalFormatting>
  <conditionalFormatting sqref="B38 B40 B42 B44 B46 B48 B50 B52 B24 B26 B28 B30 B32 B34 B36 B7 B9 B11 B13 B15 B17 B19 B21:B22">
    <cfRule type="cellIs" dxfId="228" priority="4" stopIfTrue="1" operator="equal">
      <formula>"QA"</formula>
    </cfRule>
    <cfRule type="cellIs" dxfId="227" priority="5" stopIfTrue="1" operator="equal">
      <formula>"DA"</formula>
    </cfRule>
  </conditionalFormatting>
  <conditionalFormatting sqref="Q62 I8 I12 I16 I20 M14 K10 K18">
    <cfRule type="expression" dxfId="226" priority="3" stopIfTrue="1">
      <formula>$N$1="CU"</formula>
    </cfRule>
  </conditionalFormatting>
  <conditionalFormatting sqref="E19 E21 E9 E17 E15 E13 E11 E7">
    <cfRule type="cellIs" dxfId="225" priority="2" stopIfTrue="1" operator="equal">
      <formula>"Bye"</formula>
    </cfRule>
  </conditionalFormatting>
  <conditionalFormatting sqref="D9 D7 D11 D13 D21 D19">
    <cfRule type="expression" dxfId="224" priority="1" stopIfTrue="1">
      <formula>$D7&lt;5</formula>
    </cfRule>
  </conditionalFormatting>
  <dataValidations count="1">
    <dataValidation type="list" allowBlank="1" showInputMessage="1" sqref="H23 H39 H27 H35 H43 H31 H51 H47 J49 J41 L45 J33 J25 L29 L14 J10 J18 H16 H12 H8 H20">
      <formula1>$T$7:$T$16</formula1>
    </dataValidation>
  </dataValidations>
  <printOptions horizontalCentered="1"/>
  <pageMargins left="0.35" right="0.35" top="0.39" bottom="0.39" header="0" footer="0"/>
  <pageSetup paperSize="9" orientation="landscape"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Pict="0" macro="[0]!Jun_Show_CU">
                <anchor moveWithCells="1" sizeWithCells="1">
                  <from>
                    <xdr:col>11</xdr:col>
                    <xdr:colOff>514350</xdr:colOff>
                    <xdr:row>0</xdr:row>
                    <xdr:rowOff>9525</xdr:rowOff>
                  </from>
                  <to>
                    <xdr:col>13</xdr:col>
                    <xdr:colOff>361950</xdr:colOff>
                    <xdr:row>0</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0000"/>
  </sheetPr>
  <dimension ref="A1:CS74"/>
  <sheetViews>
    <sheetView zoomScale="40" zoomScaleNormal="40" zoomScaleSheetLayoutView="25" workbookViewId="0">
      <selection activeCell="CV14" sqref="CV14"/>
    </sheetView>
  </sheetViews>
  <sheetFormatPr defaultColWidth="11.42578125" defaultRowHeight="12.75" x14ac:dyDescent="0.2"/>
  <cols>
    <col min="1" max="1" width="7" customWidth="1"/>
    <col min="2" max="2" width="7.140625" customWidth="1"/>
    <col min="3" max="3" width="43" customWidth="1"/>
    <col min="4" max="4" width="24.5703125" customWidth="1"/>
    <col min="5" max="54" width="4.7109375" customWidth="1"/>
    <col min="55" max="55" width="0.5703125" hidden="1" customWidth="1"/>
    <col min="56" max="85" width="2.7109375" hidden="1" customWidth="1"/>
    <col min="86" max="86" width="5.42578125" hidden="1" customWidth="1"/>
    <col min="87" max="89" width="5.7109375" customWidth="1"/>
    <col min="90" max="90" width="12.140625" customWidth="1"/>
    <col min="91" max="92" width="5.7109375" customWidth="1"/>
    <col min="93" max="93" width="12.140625" customWidth="1"/>
    <col min="94" max="94" width="7.5703125" customWidth="1"/>
    <col min="95" max="95" width="8.7109375" customWidth="1"/>
    <col min="96" max="97" width="12.140625" customWidth="1"/>
    <col min="257" max="257" width="7" customWidth="1"/>
    <col min="258" max="258" width="7.140625" customWidth="1"/>
    <col min="259" max="259" width="43" customWidth="1"/>
    <col min="260" max="260" width="24.5703125" customWidth="1"/>
    <col min="261" max="310" width="4.7109375" customWidth="1"/>
    <col min="311" max="342" width="0" hidden="1" customWidth="1"/>
    <col min="343" max="345" width="5.7109375" customWidth="1"/>
    <col min="346" max="346" width="12.140625" customWidth="1"/>
    <col min="347" max="348" width="5.7109375" customWidth="1"/>
    <col min="349" max="349" width="12.140625" customWidth="1"/>
    <col min="350" max="350" width="7.5703125" customWidth="1"/>
    <col min="351" max="351" width="8.7109375" customWidth="1"/>
    <col min="352" max="353" width="12.140625" customWidth="1"/>
    <col min="513" max="513" width="7" customWidth="1"/>
    <col min="514" max="514" width="7.140625" customWidth="1"/>
    <col min="515" max="515" width="43" customWidth="1"/>
    <col min="516" max="516" width="24.5703125" customWidth="1"/>
    <col min="517" max="566" width="4.7109375" customWidth="1"/>
    <col min="567" max="598" width="0" hidden="1" customWidth="1"/>
    <col min="599" max="601" width="5.7109375" customWidth="1"/>
    <col min="602" max="602" width="12.140625" customWidth="1"/>
    <col min="603" max="604" width="5.7109375" customWidth="1"/>
    <col min="605" max="605" width="12.140625" customWidth="1"/>
    <col min="606" max="606" width="7.5703125" customWidth="1"/>
    <col min="607" max="607" width="8.7109375" customWidth="1"/>
    <col min="608" max="609" width="12.140625" customWidth="1"/>
    <col min="769" max="769" width="7" customWidth="1"/>
    <col min="770" max="770" width="7.140625" customWidth="1"/>
    <col min="771" max="771" width="43" customWidth="1"/>
    <col min="772" max="772" width="24.5703125" customWidth="1"/>
    <col min="773" max="822" width="4.7109375" customWidth="1"/>
    <col min="823" max="854" width="0" hidden="1" customWidth="1"/>
    <col min="855" max="857" width="5.7109375" customWidth="1"/>
    <col min="858" max="858" width="12.140625" customWidth="1"/>
    <col min="859" max="860" width="5.7109375" customWidth="1"/>
    <col min="861" max="861" width="12.140625" customWidth="1"/>
    <col min="862" max="862" width="7.5703125" customWidth="1"/>
    <col min="863" max="863" width="8.7109375" customWidth="1"/>
    <col min="864" max="865" width="12.140625" customWidth="1"/>
    <col min="1025" max="1025" width="7" customWidth="1"/>
    <col min="1026" max="1026" width="7.140625" customWidth="1"/>
    <col min="1027" max="1027" width="43" customWidth="1"/>
    <col min="1028" max="1028" width="24.5703125" customWidth="1"/>
    <col min="1029" max="1078" width="4.7109375" customWidth="1"/>
    <col min="1079" max="1110" width="0" hidden="1" customWidth="1"/>
    <col min="1111" max="1113" width="5.7109375" customWidth="1"/>
    <col min="1114" max="1114" width="12.140625" customWidth="1"/>
    <col min="1115" max="1116" width="5.7109375" customWidth="1"/>
    <col min="1117" max="1117" width="12.140625" customWidth="1"/>
    <col min="1118" max="1118" width="7.5703125" customWidth="1"/>
    <col min="1119" max="1119" width="8.7109375" customWidth="1"/>
    <col min="1120" max="1121" width="12.140625" customWidth="1"/>
    <col min="1281" max="1281" width="7" customWidth="1"/>
    <col min="1282" max="1282" width="7.140625" customWidth="1"/>
    <col min="1283" max="1283" width="43" customWidth="1"/>
    <col min="1284" max="1284" width="24.5703125" customWidth="1"/>
    <col min="1285" max="1334" width="4.7109375" customWidth="1"/>
    <col min="1335" max="1366" width="0" hidden="1" customWidth="1"/>
    <col min="1367" max="1369" width="5.7109375" customWidth="1"/>
    <col min="1370" max="1370" width="12.140625" customWidth="1"/>
    <col min="1371" max="1372" width="5.7109375" customWidth="1"/>
    <col min="1373" max="1373" width="12.140625" customWidth="1"/>
    <col min="1374" max="1374" width="7.5703125" customWidth="1"/>
    <col min="1375" max="1375" width="8.7109375" customWidth="1"/>
    <col min="1376" max="1377" width="12.140625" customWidth="1"/>
    <col min="1537" max="1537" width="7" customWidth="1"/>
    <col min="1538" max="1538" width="7.140625" customWidth="1"/>
    <col min="1539" max="1539" width="43" customWidth="1"/>
    <col min="1540" max="1540" width="24.5703125" customWidth="1"/>
    <col min="1541" max="1590" width="4.7109375" customWidth="1"/>
    <col min="1591" max="1622" width="0" hidden="1" customWidth="1"/>
    <col min="1623" max="1625" width="5.7109375" customWidth="1"/>
    <col min="1626" max="1626" width="12.140625" customWidth="1"/>
    <col min="1627" max="1628" width="5.7109375" customWidth="1"/>
    <col min="1629" max="1629" width="12.140625" customWidth="1"/>
    <col min="1630" max="1630" width="7.5703125" customWidth="1"/>
    <col min="1631" max="1631" width="8.7109375" customWidth="1"/>
    <col min="1632" max="1633" width="12.140625" customWidth="1"/>
    <col min="1793" max="1793" width="7" customWidth="1"/>
    <col min="1794" max="1794" width="7.140625" customWidth="1"/>
    <col min="1795" max="1795" width="43" customWidth="1"/>
    <col min="1796" max="1796" width="24.5703125" customWidth="1"/>
    <col min="1797" max="1846" width="4.7109375" customWidth="1"/>
    <col min="1847" max="1878" width="0" hidden="1" customWidth="1"/>
    <col min="1879" max="1881" width="5.7109375" customWidth="1"/>
    <col min="1882" max="1882" width="12.140625" customWidth="1"/>
    <col min="1883" max="1884" width="5.7109375" customWidth="1"/>
    <col min="1885" max="1885" width="12.140625" customWidth="1"/>
    <col min="1886" max="1886" width="7.5703125" customWidth="1"/>
    <col min="1887" max="1887" width="8.7109375" customWidth="1"/>
    <col min="1888" max="1889" width="12.140625" customWidth="1"/>
    <col min="2049" max="2049" width="7" customWidth="1"/>
    <col min="2050" max="2050" width="7.140625" customWidth="1"/>
    <col min="2051" max="2051" width="43" customWidth="1"/>
    <col min="2052" max="2052" width="24.5703125" customWidth="1"/>
    <col min="2053" max="2102" width="4.7109375" customWidth="1"/>
    <col min="2103" max="2134" width="0" hidden="1" customWidth="1"/>
    <col min="2135" max="2137" width="5.7109375" customWidth="1"/>
    <col min="2138" max="2138" width="12.140625" customWidth="1"/>
    <col min="2139" max="2140" width="5.7109375" customWidth="1"/>
    <col min="2141" max="2141" width="12.140625" customWidth="1"/>
    <col min="2142" max="2142" width="7.5703125" customWidth="1"/>
    <col min="2143" max="2143" width="8.7109375" customWidth="1"/>
    <col min="2144" max="2145" width="12.140625" customWidth="1"/>
    <col min="2305" max="2305" width="7" customWidth="1"/>
    <col min="2306" max="2306" width="7.140625" customWidth="1"/>
    <col min="2307" max="2307" width="43" customWidth="1"/>
    <col min="2308" max="2308" width="24.5703125" customWidth="1"/>
    <col min="2309" max="2358" width="4.7109375" customWidth="1"/>
    <col min="2359" max="2390" width="0" hidden="1" customWidth="1"/>
    <col min="2391" max="2393" width="5.7109375" customWidth="1"/>
    <col min="2394" max="2394" width="12.140625" customWidth="1"/>
    <col min="2395" max="2396" width="5.7109375" customWidth="1"/>
    <col min="2397" max="2397" width="12.140625" customWidth="1"/>
    <col min="2398" max="2398" width="7.5703125" customWidth="1"/>
    <col min="2399" max="2399" width="8.7109375" customWidth="1"/>
    <col min="2400" max="2401" width="12.140625" customWidth="1"/>
    <col min="2561" max="2561" width="7" customWidth="1"/>
    <col min="2562" max="2562" width="7.140625" customWidth="1"/>
    <col min="2563" max="2563" width="43" customWidth="1"/>
    <col min="2564" max="2564" width="24.5703125" customWidth="1"/>
    <col min="2565" max="2614" width="4.7109375" customWidth="1"/>
    <col min="2615" max="2646" width="0" hidden="1" customWidth="1"/>
    <col min="2647" max="2649" width="5.7109375" customWidth="1"/>
    <col min="2650" max="2650" width="12.140625" customWidth="1"/>
    <col min="2651" max="2652" width="5.7109375" customWidth="1"/>
    <col min="2653" max="2653" width="12.140625" customWidth="1"/>
    <col min="2654" max="2654" width="7.5703125" customWidth="1"/>
    <col min="2655" max="2655" width="8.7109375" customWidth="1"/>
    <col min="2656" max="2657" width="12.140625" customWidth="1"/>
    <col min="2817" max="2817" width="7" customWidth="1"/>
    <col min="2818" max="2818" width="7.140625" customWidth="1"/>
    <col min="2819" max="2819" width="43" customWidth="1"/>
    <col min="2820" max="2820" width="24.5703125" customWidth="1"/>
    <col min="2821" max="2870" width="4.7109375" customWidth="1"/>
    <col min="2871" max="2902" width="0" hidden="1" customWidth="1"/>
    <col min="2903" max="2905" width="5.7109375" customWidth="1"/>
    <col min="2906" max="2906" width="12.140625" customWidth="1"/>
    <col min="2907" max="2908" width="5.7109375" customWidth="1"/>
    <col min="2909" max="2909" width="12.140625" customWidth="1"/>
    <col min="2910" max="2910" width="7.5703125" customWidth="1"/>
    <col min="2911" max="2911" width="8.7109375" customWidth="1"/>
    <col min="2912" max="2913" width="12.140625" customWidth="1"/>
    <col min="3073" max="3073" width="7" customWidth="1"/>
    <col min="3074" max="3074" width="7.140625" customWidth="1"/>
    <col min="3075" max="3075" width="43" customWidth="1"/>
    <col min="3076" max="3076" width="24.5703125" customWidth="1"/>
    <col min="3077" max="3126" width="4.7109375" customWidth="1"/>
    <col min="3127" max="3158" width="0" hidden="1" customWidth="1"/>
    <col min="3159" max="3161" width="5.7109375" customWidth="1"/>
    <col min="3162" max="3162" width="12.140625" customWidth="1"/>
    <col min="3163" max="3164" width="5.7109375" customWidth="1"/>
    <col min="3165" max="3165" width="12.140625" customWidth="1"/>
    <col min="3166" max="3166" width="7.5703125" customWidth="1"/>
    <col min="3167" max="3167" width="8.7109375" customWidth="1"/>
    <col min="3168" max="3169" width="12.140625" customWidth="1"/>
    <col min="3329" max="3329" width="7" customWidth="1"/>
    <col min="3330" max="3330" width="7.140625" customWidth="1"/>
    <col min="3331" max="3331" width="43" customWidth="1"/>
    <col min="3332" max="3332" width="24.5703125" customWidth="1"/>
    <col min="3333" max="3382" width="4.7109375" customWidth="1"/>
    <col min="3383" max="3414" width="0" hidden="1" customWidth="1"/>
    <col min="3415" max="3417" width="5.7109375" customWidth="1"/>
    <col min="3418" max="3418" width="12.140625" customWidth="1"/>
    <col min="3419" max="3420" width="5.7109375" customWidth="1"/>
    <col min="3421" max="3421" width="12.140625" customWidth="1"/>
    <col min="3422" max="3422" width="7.5703125" customWidth="1"/>
    <col min="3423" max="3423" width="8.7109375" customWidth="1"/>
    <col min="3424" max="3425" width="12.140625" customWidth="1"/>
    <col min="3585" max="3585" width="7" customWidth="1"/>
    <col min="3586" max="3586" width="7.140625" customWidth="1"/>
    <col min="3587" max="3587" width="43" customWidth="1"/>
    <col min="3588" max="3588" width="24.5703125" customWidth="1"/>
    <col min="3589" max="3638" width="4.7109375" customWidth="1"/>
    <col min="3639" max="3670" width="0" hidden="1" customWidth="1"/>
    <col min="3671" max="3673" width="5.7109375" customWidth="1"/>
    <col min="3674" max="3674" width="12.140625" customWidth="1"/>
    <col min="3675" max="3676" width="5.7109375" customWidth="1"/>
    <col min="3677" max="3677" width="12.140625" customWidth="1"/>
    <col min="3678" max="3678" width="7.5703125" customWidth="1"/>
    <col min="3679" max="3679" width="8.7109375" customWidth="1"/>
    <col min="3680" max="3681" width="12.140625" customWidth="1"/>
    <col min="3841" max="3841" width="7" customWidth="1"/>
    <col min="3842" max="3842" width="7.140625" customWidth="1"/>
    <col min="3843" max="3843" width="43" customWidth="1"/>
    <col min="3844" max="3844" width="24.5703125" customWidth="1"/>
    <col min="3845" max="3894" width="4.7109375" customWidth="1"/>
    <col min="3895" max="3926" width="0" hidden="1" customWidth="1"/>
    <col min="3927" max="3929" width="5.7109375" customWidth="1"/>
    <col min="3930" max="3930" width="12.140625" customWidth="1"/>
    <col min="3931" max="3932" width="5.7109375" customWidth="1"/>
    <col min="3933" max="3933" width="12.140625" customWidth="1"/>
    <col min="3934" max="3934" width="7.5703125" customWidth="1"/>
    <col min="3935" max="3935" width="8.7109375" customWidth="1"/>
    <col min="3936" max="3937" width="12.140625" customWidth="1"/>
    <col min="4097" max="4097" width="7" customWidth="1"/>
    <col min="4098" max="4098" width="7.140625" customWidth="1"/>
    <col min="4099" max="4099" width="43" customWidth="1"/>
    <col min="4100" max="4100" width="24.5703125" customWidth="1"/>
    <col min="4101" max="4150" width="4.7109375" customWidth="1"/>
    <col min="4151" max="4182" width="0" hidden="1" customWidth="1"/>
    <col min="4183" max="4185" width="5.7109375" customWidth="1"/>
    <col min="4186" max="4186" width="12.140625" customWidth="1"/>
    <col min="4187" max="4188" width="5.7109375" customWidth="1"/>
    <col min="4189" max="4189" width="12.140625" customWidth="1"/>
    <col min="4190" max="4190" width="7.5703125" customWidth="1"/>
    <col min="4191" max="4191" width="8.7109375" customWidth="1"/>
    <col min="4192" max="4193" width="12.140625" customWidth="1"/>
    <col min="4353" max="4353" width="7" customWidth="1"/>
    <col min="4354" max="4354" width="7.140625" customWidth="1"/>
    <col min="4355" max="4355" width="43" customWidth="1"/>
    <col min="4356" max="4356" width="24.5703125" customWidth="1"/>
    <col min="4357" max="4406" width="4.7109375" customWidth="1"/>
    <col min="4407" max="4438" width="0" hidden="1" customWidth="1"/>
    <col min="4439" max="4441" width="5.7109375" customWidth="1"/>
    <col min="4442" max="4442" width="12.140625" customWidth="1"/>
    <col min="4443" max="4444" width="5.7109375" customWidth="1"/>
    <col min="4445" max="4445" width="12.140625" customWidth="1"/>
    <col min="4446" max="4446" width="7.5703125" customWidth="1"/>
    <col min="4447" max="4447" width="8.7109375" customWidth="1"/>
    <col min="4448" max="4449" width="12.140625" customWidth="1"/>
    <col min="4609" max="4609" width="7" customWidth="1"/>
    <col min="4610" max="4610" width="7.140625" customWidth="1"/>
    <col min="4611" max="4611" width="43" customWidth="1"/>
    <col min="4612" max="4612" width="24.5703125" customWidth="1"/>
    <col min="4613" max="4662" width="4.7109375" customWidth="1"/>
    <col min="4663" max="4694" width="0" hidden="1" customWidth="1"/>
    <col min="4695" max="4697" width="5.7109375" customWidth="1"/>
    <col min="4698" max="4698" width="12.140625" customWidth="1"/>
    <col min="4699" max="4700" width="5.7109375" customWidth="1"/>
    <col min="4701" max="4701" width="12.140625" customWidth="1"/>
    <col min="4702" max="4702" width="7.5703125" customWidth="1"/>
    <col min="4703" max="4703" width="8.7109375" customWidth="1"/>
    <col min="4704" max="4705" width="12.140625" customWidth="1"/>
    <col min="4865" max="4865" width="7" customWidth="1"/>
    <col min="4866" max="4866" width="7.140625" customWidth="1"/>
    <col min="4867" max="4867" width="43" customWidth="1"/>
    <col min="4868" max="4868" width="24.5703125" customWidth="1"/>
    <col min="4869" max="4918" width="4.7109375" customWidth="1"/>
    <col min="4919" max="4950" width="0" hidden="1" customWidth="1"/>
    <col min="4951" max="4953" width="5.7109375" customWidth="1"/>
    <col min="4954" max="4954" width="12.140625" customWidth="1"/>
    <col min="4955" max="4956" width="5.7109375" customWidth="1"/>
    <col min="4957" max="4957" width="12.140625" customWidth="1"/>
    <col min="4958" max="4958" width="7.5703125" customWidth="1"/>
    <col min="4959" max="4959" width="8.7109375" customWidth="1"/>
    <col min="4960" max="4961" width="12.140625" customWidth="1"/>
    <col min="5121" max="5121" width="7" customWidth="1"/>
    <col min="5122" max="5122" width="7.140625" customWidth="1"/>
    <col min="5123" max="5123" width="43" customWidth="1"/>
    <col min="5124" max="5124" width="24.5703125" customWidth="1"/>
    <col min="5125" max="5174" width="4.7109375" customWidth="1"/>
    <col min="5175" max="5206" width="0" hidden="1" customWidth="1"/>
    <col min="5207" max="5209" width="5.7109375" customWidth="1"/>
    <col min="5210" max="5210" width="12.140625" customWidth="1"/>
    <col min="5211" max="5212" width="5.7109375" customWidth="1"/>
    <col min="5213" max="5213" width="12.140625" customWidth="1"/>
    <col min="5214" max="5214" width="7.5703125" customWidth="1"/>
    <col min="5215" max="5215" width="8.7109375" customWidth="1"/>
    <col min="5216" max="5217" width="12.140625" customWidth="1"/>
    <col min="5377" max="5377" width="7" customWidth="1"/>
    <col min="5378" max="5378" width="7.140625" customWidth="1"/>
    <col min="5379" max="5379" width="43" customWidth="1"/>
    <col min="5380" max="5380" width="24.5703125" customWidth="1"/>
    <col min="5381" max="5430" width="4.7109375" customWidth="1"/>
    <col min="5431" max="5462" width="0" hidden="1" customWidth="1"/>
    <col min="5463" max="5465" width="5.7109375" customWidth="1"/>
    <col min="5466" max="5466" width="12.140625" customWidth="1"/>
    <col min="5467" max="5468" width="5.7109375" customWidth="1"/>
    <col min="5469" max="5469" width="12.140625" customWidth="1"/>
    <col min="5470" max="5470" width="7.5703125" customWidth="1"/>
    <col min="5471" max="5471" width="8.7109375" customWidth="1"/>
    <col min="5472" max="5473" width="12.140625" customWidth="1"/>
    <col min="5633" max="5633" width="7" customWidth="1"/>
    <col min="5634" max="5634" width="7.140625" customWidth="1"/>
    <col min="5635" max="5635" width="43" customWidth="1"/>
    <col min="5636" max="5636" width="24.5703125" customWidth="1"/>
    <col min="5637" max="5686" width="4.7109375" customWidth="1"/>
    <col min="5687" max="5718" width="0" hidden="1" customWidth="1"/>
    <col min="5719" max="5721" width="5.7109375" customWidth="1"/>
    <col min="5722" max="5722" width="12.140625" customWidth="1"/>
    <col min="5723" max="5724" width="5.7109375" customWidth="1"/>
    <col min="5725" max="5725" width="12.140625" customWidth="1"/>
    <col min="5726" max="5726" width="7.5703125" customWidth="1"/>
    <col min="5727" max="5727" width="8.7109375" customWidth="1"/>
    <col min="5728" max="5729" width="12.140625" customWidth="1"/>
    <col min="5889" max="5889" width="7" customWidth="1"/>
    <col min="5890" max="5890" width="7.140625" customWidth="1"/>
    <col min="5891" max="5891" width="43" customWidth="1"/>
    <col min="5892" max="5892" width="24.5703125" customWidth="1"/>
    <col min="5893" max="5942" width="4.7109375" customWidth="1"/>
    <col min="5943" max="5974" width="0" hidden="1" customWidth="1"/>
    <col min="5975" max="5977" width="5.7109375" customWidth="1"/>
    <col min="5978" max="5978" width="12.140625" customWidth="1"/>
    <col min="5979" max="5980" width="5.7109375" customWidth="1"/>
    <col min="5981" max="5981" width="12.140625" customWidth="1"/>
    <col min="5982" max="5982" width="7.5703125" customWidth="1"/>
    <col min="5983" max="5983" width="8.7109375" customWidth="1"/>
    <col min="5984" max="5985" width="12.140625" customWidth="1"/>
    <col min="6145" max="6145" width="7" customWidth="1"/>
    <col min="6146" max="6146" width="7.140625" customWidth="1"/>
    <col min="6147" max="6147" width="43" customWidth="1"/>
    <col min="6148" max="6148" width="24.5703125" customWidth="1"/>
    <col min="6149" max="6198" width="4.7109375" customWidth="1"/>
    <col min="6199" max="6230" width="0" hidden="1" customWidth="1"/>
    <col min="6231" max="6233" width="5.7109375" customWidth="1"/>
    <col min="6234" max="6234" width="12.140625" customWidth="1"/>
    <col min="6235" max="6236" width="5.7109375" customWidth="1"/>
    <col min="6237" max="6237" width="12.140625" customWidth="1"/>
    <col min="6238" max="6238" width="7.5703125" customWidth="1"/>
    <col min="6239" max="6239" width="8.7109375" customWidth="1"/>
    <col min="6240" max="6241" width="12.140625" customWidth="1"/>
    <col min="6401" max="6401" width="7" customWidth="1"/>
    <col min="6402" max="6402" width="7.140625" customWidth="1"/>
    <col min="6403" max="6403" width="43" customWidth="1"/>
    <col min="6404" max="6404" width="24.5703125" customWidth="1"/>
    <col min="6405" max="6454" width="4.7109375" customWidth="1"/>
    <col min="6455" max="6486" width="0" hidden="1" customWidth="1"/>
    <col min="6487" max="6489" width="5.7109375" customWidth="1"/>
    <col min="6490" max="6490" width="12.140625" customWidth="1"/>
    <col min="6491" max="6492" width="5.7109375" customWidth="1"/>
    <col min="6493" max="6493" width="12.140625" customWidth="1"/>
    <col min="6494" max="6494" width="7.5703125" customWidth="1"/>
    <col min="6495" max="6495" width="8.7109375" customWidth="1"/>
    <col min="6496" max="6497" width="12.140625" customWidth="1"/>
    <col min="6657" max="6657" width="7" customWidth="1"/>
    <col min="6658" max="6658" width="7.140625" customWidth="1"/>
    <col min="6659" max="6659" width="43" customWidth="1"/>
    <col min="6660" max="6660" width="24.5703125" customWidth="1"/>
    <col min="6661" max="6710" width="4.7109375" customWidth="1"/>
    <col min="6711" max="6742" width="0" hidden="1" customWidth="1"/>
    <col min="6743" max="6745" width="5.7109375" customWidth="1"/>
    <col min="6746" max="6746" width="12.140625" customWidth="1"/>
    <col min="6747" max="6748" width="5.7109375" customWidth="1"/>
    <col min="6749" max="6749" width="12.140625" customWidth="1"/>
    <col min="6750" max="6750" width="7.5703125" customWidth="1"/>
    <col min="6751" max="6751" width="8.7109375" customWidth="1"/>
    <col min="6752" max="6753" width="12.140625" customWidth="1"/>
    <col min="6913" max="6913" width="7" customWidth="1"/>
    <col min="6914" max="6914" width="7.140625" customWidth="1"/>
    <col min="6915" max="6915" width="43" customWidth="1"/>
    <col min="6916" max="6916" width="24.5703125" customWidth="1"/>
    <col min="6917" max="6966" width="4.7109375" customWidth="1"/>
    <col min="6967" max="6998" width="0" hidden="1" customWidth="1"/>
    <col min="6999" max="7001" width="5.7109375" customWidth="1"/>
    <col min="7002" max="7002" width="12.140625" customWidth="1"/>
    <col min="7003" max="7004" width="5.7109375" customWidth="1"/>
    <col min="7005" max="7005" width="12.140625" customWidth="1"/>
    <col min="7006" max="7006" width="7.5703125" customWidth="1"/>
    <col min="7007" max="7007" width="8.7109375" customWidth="1"/>
    <col min="7008" max="7009" width="12.140625" customWidth="1"/>
    <col min="7169" max="7169" width="7" customWidth="1"/>
    <col min="7170" max="7170" width="7.140625" customWidth="1"/>
    <col min="7171" max="7171" width="43" customWidth="1"/>
    <col min="7172" max="7172" width="24.5703125" customWidth="1"/>
    <col min="7173" max="7222" width="4.7109375" customWidth="1"/>
    <col min="7223" max="7254" width="0" hidden="1" customWidth="1"/>
    <col min="7255" max="7257" width="5.7109375" customWidth="1"/>
    <col min="7258" max="7258" width="12.140625" customWidth="1"/>
    <col min="7259" max="7260" width="5.7109375" customWidth="1"/>
    <col min="7261" max="7261" width="12.140625" customWidth="1"/>
    <col min="7262" max="7262" width="7.5703125" customWidth="1"/>
    <col min="7263" max="7263" width="8.7109375" customWidth="1"/>
    <col min="7264" max="7265" width="12.140625" customWidth="1"/>
    <col min="7425" max="7425" width="7" customWidth="1"/>
    <col min="7426" max="7426" width="7.140625" customWidth="1"/>
    <col min="7427" max="7427" width="43" customWidth="1"/>
    <col min="7428" max="7428" width="24.5703125" customWidth="1"/>
    <col min="7429" max="7478" width="4.7109375" customWidth="1"/>
    <col min="7479" max="7510" width="0" hidden="1" customWidth="1"/>
    <col min="7511" max="7513" width="5.7109375" customWidth="1"/>
    <col min="7514" max="7514" width="12.140625" customWidth="1"/>
    <col min="7515" max="7516" width="5.7109375" customWidth="1"/>
    <col min="7517" max="7517" width="12.140625" customWidth="1"/>
    <col min="7518" max="7518" width="7.5703125" customWidth="1"/>
    <col min="7519" max="7519" width="8.7109375" customWidth="1"/>
    <col min="7520" max="7521" width="12.140625" customWidth="1"/>
    <col min="7681" max="7681" width="7" customWidth="1"/>
    <col min="7682" max="7682" width="7.140625" customWidth="1"/>
    <col min="7683" max="7683" width="43" customWidth="1"/>
    <col min="7684" max="7684" width="24.5703125" customWidth="1"/>
    <col min="7685" max="7734" width="4.7109375" customWidth="1"/>
    <col min="7735" max="7766" width="0" hidden="1" customWidth="1"/>
    <col min="7767" max="7769" width="5.7109375" customWidth="1"/>
    <col min="7770" max="7770" width="12.140625" customWidth="1"/>
    <col min="7771" max="7772" width="5.7109375" customWidth="1"/>
    <col min="7773" max="7773" width="12.140625" customWidth="1"/>
    <col min="7774" max="7774" width="7.5703125" customWidth="1"/>
    <col min="7775" max="7775" width="8.7109375" customWidth="1"/>
    <col min="7776" max="7777" width="12.140625" customWidth="1"/>
    <col min="7937" max="7937" width="7" customWidth="1"/>
    <col min="7938" max="7938" width="7.140625" customWidth="1"/>
    <col min="7939" max="7939" width="43" customWidth="1"/>
    <col min="7940" max="7940" width="24.5703125" customWidth="1"/>
    <col min="7941" max="7990" width="4.7109375" customWidth="1"/>
    <col min="7991" max="8022" width="0" hidden="1" customWidth="1"/>
    <col min="8023" max="8025" width="5.7109375" customWidth="1"/>
    <col min="8026" max="8026" width="12.140625" customWidth="1"/>
    <col min="8027" max="8028" width="5.7109375" customWidth="1"/>
    <col min="8029" max="8029" width="12.140625" customWidth="1"/>
    <col min="8030" max="8030" width="7.5703125" customWidth="1"/>
    <col min="8031" max="8031" width="8.7109375" customWidth="1"/>
    <col min="8032" max="8033" width="12.140625" customWidth="1"/>
    <col min="8193" max="8193" width="7" customWidth="1"/>
    <col min="8194" max="8194" width="7.140625" customWidth="1"/>
    <col min="8195" max="8195" width="43" customWidth="1"/>
    <col min="8196" max="8196" width="24.5703125" customWidth="1"/>
    <col min="8197" max="8246" width="4.7109375" customWidth="1"/>
    <col min="8247" max="8278" width="0" hidden="1" customWidth="1"/>
    <col min="8279" max="8281" width="5.7109375" customWidth="1"/>
    <col min="8282" max="8282" width="12.140625" customWidth="1"/>
    <col min="8283" max="8284" width="5.7109375" customWidth="1"/>
    <col min="8285" max="8285" width="12.140625" customWidth="1"/>
    <col min="8286" max="8286" width="7.5703125" customWidth="1"/>
    <col min="8287" max="8287" width="8.7109375" customWidth="1"/>
    <col min="8288" max="8289" width="12.140625" customWidth="1"/>
    <col min="8449" max="8449" width="7" customWidth="1"/>
    <col min="8450" max="8450" width="7.140625" customWidth="1"/>
    <col min="8451" max="8451" width="43" customWidth="1"/>
    <col min="8452" max="8452" width="24.5703125" customWidth="1"/>
    <col min="8453" max="8502" width="4.7109375" customWidth="1"/>
    <col min="8503" max="8534" width="0" hidden="1" customWidth="1"/>
    <col min="8535" max="8537" width="5.7109375" customWidth="1"/>
    <col min="8538" max="8538" width="12.140625" customWidth="1"/>
    <col min="8539" max="8540" width="5.7109375" customWidth="1"/>
    <col min="8541" max="8541" width="12.140625" customWidth="1"/>
    <col min="8542" max="8542" width="7.5703125" customWidth="1"/>
    <col min="8543" max="8543" width="8.7109375" customWidth="1"/>
    <col min="8544" max="8545" width="12.140625" customWidth="1"/>
    <col min="8705" max="8705" width="7" customWidth="1"/>
    <col min="8706" max="8706" width="7.140625" customWidth="1"/>
    <col min="8707" max="8707" width="43" customWidth="1"/>
    <col min="8708" max="8708" width="24.5703125" customWidth="1"/>
    <col min="8709" max="8758" width="4.7109375" customWidth="1"/>
    <col min="8759" max="8790" width="0" hidden="1" customWidth="1"/>
    <col min="8791" max="8793" width="5.7109375" customWidth="1"/>
    <col min="8794" max="8794" width="12.140625" customWidth="1"/>
    <col min="8795" max="8796" width="5.7109375" customWidth="1"/>
    <col min="8797" max="8797" width="12.140625" customWidth="1"/>
    <col min="8798" max="8798" width="7.5703125" customWidth="1"/>
    <col min="8799" max="8799" width="8.7109375" customWidth="1"/>
    <col min="8800" max="8801" width="12.140625" customWidth="1"/>
    <col min="8961" max="8961" width="7" customWidth="1"/>
    <col min="8962" max="8962" width="7.140625" customWidth="1"/>
    <col min="8963" max="8963" width="43" customWidth="1"/>
    <col min="8964" max="8964" width="24.5703125" customWidth="1"/>
    <col min="8965" max="9014" width="4.7109375" customWidth="1"/>
    <col min="9015" max="9046" width="0" hidden="1" customWidth="1"/>
    <col min="9047" max="9049" width="5.7109375" customWidth="1"/>
    <col min="9050" max="9050" width="12.140625" customWidth="1"/>
    <col min="9051" max="9052" width="5.7109375" customWidth="1"/>
    <col min="9053" max="9053" width="12.140625" customWidth="1"/>
    <col min="9054" max="9054" width="7.5703125" customWidth="1"/>
    <col min="9055" max="9055" width="8.7109375" customWidth="1"/>
    <col min="9056" max="9057" width="12.140625" customWidth="1"/>
    <col min="9217" max="9217" width="7" customWidth="1"/>
    <col min="9218" max="9218" width="7.140625" customWidth="1"/>
    <col min="9219" max="9219" width="43" customWidth="1"/>
    <col min="9220" max="9220" width="24.5703125" customWidth="1"/>
    <col min="9221" max="9270" width="4.7109375" customWidth="1"/>
    <col min="9271" max="9302" width="0" hidden="1" customWidth="1"/>
    <col min="9303" max="9305" width="5.7109375" customWidth="1"/>
    <col min="9306" max="9306" width="12.140625" customWidth="1"/>
    <col min="9307" max="9308" width="5.7109375" customWidth="1"/>
    <col min="9309" max="9309" width="12.140625" customWidth="1"/>
    <col min="9310" max="9310" width="7.5703125" customWidth="1"/>
    <col min="9311" max="9311" width="8.7109375" customWidth="1"/>
    <col min="9312" max="9313" width="12.140625" customWidth="1"/>
    <col min="9473" max="9473" width="7" customWidth="1"/>
    <col min="9474" max="9474" width="7.140625" customWidth="1"/>
    <col min="9475" max="9475" width="43" customWidth="1"/>
    <col min="9476" max="9476" width="24.5703125" customWidth="1"/>
    <col min="9477" max="9526" width="4.7109375" customWidth="1"/>
    <col min="9527" max="9558" width="0" hidden="1" customWidth="1"/>
    <col min="9559" max="9561" width="5.7109375" customWidth="1"/>
    <col min="9562" max="9562" width="12.140625" customWidth="1"/>
    <col min="9563" max="9564" width="5.7109375" customWidth="1"/>
    <col min="9565" max="9565" width="12.140625" customWidth="1"/>
    <col min="9566" max="9566" width="7.5703125" customWidth="1"/>
    <col min="9567" max="9567" width="8.7109375" customWidth="1"/>
    <col min="9568" max="9569" width="12.140625" customWidth="1"/>
    <col min="9729" max="9729" width="7" customWidth="1"/>
    <col min="9730" max="9730" width="7.140625" customWidth="1"/>
    <col min="9731" max="9731" width="43" customWidth="1"/>
    <col min="9732" max="9732" width="24.5703125" customWidth="1"/>
    <col min="9733" max="9782" width="4.7109375" customWidth="1"/>
    <col min="9783" max="9814" width="0" hidden="1" customWidth="1"/>
    <col min="9815" max="9817" width="5.7109375" customWidth="1"/>
    <col min="9818" max="9818" width="12.140625" customWidth="1"/>
    <col min="9819" max="9820" width="5.7109375" customWidth="1"/>
    <col min="9821" max="9821" width="12.140625" customWidth="1"/>
    <col min="9822" max="9822" width="7.5703125" customWidth="1"/>
    <col min="9823" max="9823" width="8.7109375" customWidth="1"/>
    <col min="9824" max="9825" width="12.140625" customWidth="1"/>
    <col min="9985" max="9985" width="7" customWidth="1"/>
    <col min="9986" max="9986" width="7.140625" customWidth="1"/>
    <col min="9987" max="9987" width="43" customWidth="1"/>
    <col min="9988" max="9988" width="24.5703125" customWidth="1"/>
    <col min="9989" max="10038" width="4.7109375" customWidth="1"/>
    <col min="10039" max="10070" width="0" hidden="1" customWidth="1"/>
    <col min="10071" max="10073" width="5.7109375" customWidth="1"/>
    <col min="10074" max="10074" width="12.140625" customWidth="1"/>
    <col min="10075" max="10076" width="5.7109375" customWidth="1"/>
    <col min="10077" max="10077" width="12.140625" customWidth="1"/>
    <col min="10078" max="10078" width="7.5703125" customWidth="1"/>
    <col min="10079" max="10079" width="8.7109375" customWidth="1"/>
    <col min="10080" max="10081" width="12.140625" customWidth="1"/>
    <col min="10241" max="10241" width="7" customWidth="1"/>
    <col min="10242" max="10242" width="7.140625" customWidth="1"/>
    <col min="10243" max="10243" width="43" customWidth="1"/>
    <col min="10244" max="10244" width="24.5703125" customWidth="1"/>
    <col min="10245" max="10294" width="4.7109375" customWidth="1"/>
    <col min="10295" max="10326" width="0" hidden="1" customWidth="1"/>
    <col min="10327" max="10329" width="5.7109375" customWidth="1"/>
    <col min="10330" max="10330" width="12.140625" customWidth="1"/>
    <col min="10331" max="10332" width="5.7109375" customWidth="1"/>
    <col min="10333" max="10333" width="12.140625" customWidth="1"/>
    <col min="10334" max="10334" width="7.5703125" customWidth="1"/>
    <col min="10335" max="10335" width="8.7109375" customWidth="1"/>
    <col min="10336" max="10337" width="12.140625" customWidth="1"/>
    <col min="10497" max="10497" width="7" customWidth="1"/>
    <col min="10498" max="10498" width="7.140625" customWidth="1"/>
    <col min="10499" max="10499" width="43" customWidth="1"/>
    <col min="10500" max="10500" width="24.5703125" customWidth="1"/>
    <col min="10501" max="10550" width="4.7109375" customWidth="1"/>
    <col min="10551" max="10582" width="0" hidden="1" customWidth="1"/>
    <col min="10583" max="10585" width="5.7109375" customWidth="1"/>
    <col min="10586" max="10586" width="12.140625" customWidth="1"/>
    <col min="10587" max="10588" width="5.7109375" customWidth="1"/>
    <col min="10589" max="10589" width="12.140625" customWidth="1"/>
    <col min="10590" max="10590" width="7.5703125" customWidth="1"/>
    <col min="10591" max="10591" width="8.7109375" customWidth="1"/>
    <col min="10592" max="10593" width="12.140625" customWidth="1"/>
    <col min="10753" max="10753" width="7" customWidth="1"/>
    <col min="10754" max="10754" width="7.140625" customWidth="1"/>
    <col min="10755" max="10755" width="43" customWidth="1"/>
    <col min="10756" max="10756" width="24.5703125" customWidth="1"/>
    <col min="10757" max="10806" width="4.7109375" customWidth="1"/>
    <col min="10807" max="10838" width="0" hidden="1" customWidth="1"/>
    <col min="10839" max="10841" width="5.7109375" customWidth="1"/>
    <col min="10842" max="10842" width="12.140625" customWidth="1"/>
    <col min="10843" max="10844" width="5.7109375" customWidth="1"/>
    <col min="10845" max="10845" width="12.140625" customWidth="1"/>
    <col min="10846" max="10846" width="7.5703125" customWidth="1"/>
    <col min="10847" max="10847" width="8.7109375" customWidth="1"/>
    <col min="10848" max="10849" width="12.140625" customWidth="1"/>
    <col min="11009" max="11009" width="7" customWidth="1"/>
    <col min="11010" max="11010" width="7.140625" customWidth="1"/>
    <col min="11011" max="11011" width="43" customWidth="1"/>
    <col min="11012" max="11012" width="24.5703125" customWidth="1"/>
    <col min="11013" max="11062" width="4.7109375" customWidth="1"/>
    <col min="11063" max="11094" width="0" hidden="1" customWidth="1"/>
    <col min="11095" max="11097" width="5.7109375" customWidth="1"/>
    <col min="11098" max="11098" width="12.140625" customWidth="1"/>
    <col min="11099" max="11100" width="5.7109375" customWidth="1"/>
    <col min="11101" max="11101" width="12.140625" customWidth="1"/>
    <col min="11102" max="11102" width="7.5703125" customWidth="1"/>
    <col min="11103" max="11103" width="8.7109375" customWidth="1"/>
    <col min="11104" max="11105" width="12.140625" customWidth="1"/>
    <col min="11265" max="11265" width="7" customWidth="1"/>
    <col min="11266" max="11266" width="7.140625" customWidth="1"/>
    <col min="11267" max="11267" width="43" customWidth="1"/>
    <col min="11268" max="11268" width="24.5703125" customWidth="1"/>
    <col min="11269" max="11318" width="4.7109375" customWidth="1"/>
    <col min="11319" max="11350" width="0" hidden="1" customWidth="1"/>
    <col min="11351" max="11353" width="5.7109375" customWidth="1"/>
    <col min="11354" max="11354" width="12.140625" customWidth="1"/>
    <col min="11355" max="11356" width="5.7109375" customWidth="1"/>
    <col min="11357" max="11357" width="12.140625" customWidth="1"/>
    <col min="11358" max="11358" width="7.5703125" customWidth="1"/>
    <col min="11359" max="11359" width="8.7109375" customWidth="1"/>
    <col min="11360" max="11361" width="12.140625" customWidth="1"/>
    <col min="11521" max="11521" width="7" customWidth="1"/>
    <col min="11522" max="11522" width="7.140625" customWidth="1"/>
    <col min="11523" max="11523" width="43" customWidth="1"/>
    <col min="11524" max="11524" width="24.5703125" customWidth="1"/>
    <col min="11525" max="11574" width="4.7109375" customWidth="1"/>
    <col min="11575" max="11606" width="0" hidden="1" customWidth="1"/>
    <col min="11607" max="11609" width="5.7109375" customWidth="1"/>
    <col min="11610" max="11610" width="12.140625" customWidth="1"/>
    <col min="11611" max="11612" width="5.7109375" customWidth="1"/>
    <col min="11613" max="11613" width="12.140625" customWidth="1"/>
    <col min="11614" max="11614" width="7.5703125" customWidth="1"/>
    <col min="11615" max="11615" width="8.7109375" customWidth="1"/>
    <col min="11616" max="11617" width="12.140625" customWidth="1"/>
    <col min="11777" max="11777" width="7" customWidth="1"/>
    <col min="11778" max="11778" width="7.140625" customWidth="1"/>
    <col min="11779" max="11779" width="43" customWidth="1"/>
    <col min="11780" max="11780" width="24.5703125" customWidth="1"/>
    <col min="11781" max="11830" width="4.7109375" customWidth="1"/>
    <col min="11831" max="11862" width="0" hidden="1" customWidth="1"/>
    <col min="11863" max="11865" width="5.7109375" customWidth="1"/>
    <col min="11866" max="11866" width="12.140625" customWidth="1"/>
    <col min="11867" max="11868" width="5.7109375" customWidth="1"/>
    <col min="11869" max="11869" width="12.140625" customWidth="1"/>
    <col min="11870" max="11870" width="7.5703125" customWidth="1"/>
    <col min="11871" max="11871" width="8.7109375" customWidth="1"/>
    <col min="11872" max="11873" width="12.140625" customWidth="1"/>
    <col min="12033" max="12033" width="7" customWidth="1"/>
    <col min="12034" max="12034" width="7.140625" customWidth="1"/>
    <col min="12035" max="12035" width="43" customWidth="1"/>
    <col min="12036" max="12036" width="24.5703125" customWidth="1"/>
    <col min="12037" max="12086" width="4.7109375" customWidth="1"/>
    <col min="12087" max="12118" width="0" hidden="1" customWidth="1"/>
    <col min="12119" max="12121" width="5.7109375" customWidth="1"/>
    <col min="12122" max="12122" width="12.140625" customWidth="1"/>
    <col min="12123" max="12124" width="5.7109375" customWidth="1"/>
    <col min="12125" max="12125" width="12.140625" customWidth="1"/>
    <col min="12126" max="12126" width="7.5703125" customWidth="1"/>
    <col min="12127" max="12127" width="8.7109375" customWidth="1"/>
    <col min="12128" max="12129" width="12.140625" customWidth="1"/>
    <col min="12289" max="12289" width="7" customWidth="1"/>
    <col min="12290" max="12290" width="7.140625" customWidth="1"/>
    <col min="12291" max="12291" width="43" customWidth="1"/>
    <col min="12292" max="12292" width="24.5703125" customWidth="1"/>
    <col min="12293" max="12342" width="4.7109375" customWidth="1"/>
    <col min="12343" max="12374" width="0" hidden="1" customWidth="1"/>
    <col min="12375" max="12377" width="5.7109375" customWidth="1"/>
    <col min="12378" max="12378" width="12.140625" customWidth="1"/>
    <col min="12379" max="12380" width="5.7109375" customWidth="1"/>
    <col min="12381" max="12381" width="12.140625" customWidth="1"/>
    <col min="12382" max="12382" width="7.5703125" customWidth="1"/>
    <col min="12383" max="12383" width="8.7109375" customWidth="1"/>
    <col min="12384" max="12385" width="12.140625" customWidth="1"/>
    <col min="12545" max="12545" width="7" customWidth="1"/>
    <col min="12546" max="12546" width="7.140625" customWidth="1"/>
    <col min="12547" max="12547" width="43" customWidth="1"/>
    <col min="12548" max="12548" width="24.5703125" customWidth="1"/>
    <col min="12549" max="12598" width="4.7109375" customWidth="1"/>
    <col min="12599" max="12630" width="0" hidden="1" customWidth="1"/>
    <col min="12631" max="12633" width="5.7109375" customWidth="1"/>
    <col min="12634" max="12634" width="12.140625" customWidth="1"/>
    <col min="12635" max="12636" width="5.7109375" customWidth="1"/>
    <col min="12637" max="12637" width="12.140625" customWidth="1"/>
    <col min="12638" max="12638" width="7.5703125" customWidth="1"/>
    <col min="12639" max="12639" width="8.7109375" customWidth="1"/>
    <col min="12640" max="12641" width="12.140625" customWidth="1"/>
    <col min="12801" max="12801" width="7" customWidth="1"/>
    <col min="12802" max="12802" width="7.140625" customWidth="1"/>
    <col min="12803" max="12803" width="43" customWidth="1"/>
    <col min="12804" max="12804" width="24.5703125" customWidth="1"/>
    <col min="12805" max="12854" width="4.7109375" customWidth="1"/>
    <col min="12855" max="12886" width="0" hidden="1" customWidth="1"/>
    <col min="12887" max="12889" width="5.7109375" customWidth="1"/>
    <col min="12890" max="12890" width="12.140625" customWidth="1"/>
    <col min="12891" max="12892" width="5.7109375" customWidth="1"/>
    <col min="12893" max="12893" width="12.140625" customWidth="1"/>
    <col min="12894" max="12894" width="7.5703125" customWidth="1"/>
    <col min="12895" max="12895" width="8.7109375" customWidth="1"/>
    <col min="12896" max="12897" width="12.140625" customWidth="1"/>
    <col min="13057" max="13057" width="7" customWidth="1"/>
    <col min="13058" max="13058" width="7.140625" customWidth="1"/>
    <col min="13059" max="13059" width="43" customWidth="1"/>
    <col min="13060" max="13060" width="24.5703125" customWidth="1"/>
    <col min="13061" max="13110" width="4.7109375" customWidth="1"/>
    <col min="13111" max="13142" width="0" hidden="1" customWidth="1"/>
    <col min="13143" max="13145" width="5.7109375" customWidth="1"/>
    <col min="13146" max="13146" width="12.140625" customWidth="1"/>
    <col min="13147" max="13148" width="5.7109375" customWidth="1"/>
    <col min="13149" max="13149" width="12.140625" customWidth="1"/>
    <col min="13150" max="13150" width="7.5703125" customWidth="1"/>
    <col min="13151" max="13151" width="8.7109375" customWidth="1"/>
    <col min="13152" max="13153" width="12.140625" customWidth="1"/>
    <col min="13313" max="13313" width="7" customWidth="1"/>
    <col min="13314" max="13314" width="7.140625" customWidth="1"/>
    <col min="13315" max="13315" width="43" customWidth="1"/>
    <col min="13316" max="13316" width="24.5703125" customWidth="1"/>
    <col min="13317" max="13366" width="4.7109375" customWidth="1"/>
    <col min="13367" max="13398" width="0" hidden="1" customWidth="1"/>
    <col min="13399" max="13401" width="5.7109375" customWidth="1"/>
    <col min="13402" max="13402" width="12.140625" customWidth="1"/>
    <col min="13403" max="13404" width="5.7109375" customWidth="1"/>
    <col min="13405" max="13405" width="12.140625" customWidth="1"/>
    <col min="13406" max="13406" width="7.5703125" customWidth="1"/>
    <col min="13407" max="13407" width="8.7109375" customWidth="1"/>
    <col min="13408" max="13409" width="12.140625" customWidth="1"/>
    <col min="13569" max="13569" width="7" customWidth="1"/>
    <col min="13570" max="13570" width="7.140625" customWidth="1"/>
    <col min="13571" max="13571" width="43" customWidth="1"/>
    <col min="13572" max="13572" width="24.5703125" customWidth="1"/>
    <col min="13573" max="13622" width="4.7109375" customWidth="1"/>
    <col min="13623" max="13654" width="0" hidden="1" customWidth="1"/>
    <col min="13655" max="13657" width="5.7109375" customWidth="1"/>
    <col min="13658" max="13658" width="12.140625" customWidth="1"/>
    <col min="13659" max="13660" width="5.7109375" customWidth="1"/>
    <col min="13661" max="13661" width="12.140625" customWidth="1"/>
    <col min="13662" max="13662" width="7.5703125" customWidth="1"/>
    <col min="13663" max="13663" width="8.7109375" customWidth="1"/>
    <col min="13664" max="13665" width="12.140625" customWidth="1"/>
    <col min="13825" max="13825" width="7" customWidth="1"/>
    <col min="13826" max="13826" width="7.140625" customWidth="1"/>
    <col min="13827" max="13827" width="43" customWidth="1"/>
    <col min="13828" max="13828" width="24.5703125" customWidth="1"/>
    <col min="13829" max="13878" width="4.7109375" customWidth="1"/>
    <col min="13879" max="13910" width="0" hidden="1" customWidth="1"/>
    <col min="13911" max="13913" width="5.7109375" customWidth="1"/>
    <col min="13914" max="13914" width="12.140625" customWidth="1"/>
    <col min="13915" max="13916" width="5.7109375" customWidth="1"/>
    <col min="13917" max="13917" width="12.140625" customWidth="1"/>
    <col min="13918" max="13918" width="7.5703125" customWidth="1"/>
    <col min="13919" max="13919" width="8.7109375" customWidth="1"/>
    <col min="13920" max="13921" width="12.140625" customWidth="1"/>
    <col min="14081" max="14081" width="7" customWidth="1"/>
    <col min="14082" max="14082" width="7.140625" customWidth="1"/>
    <col min="14083" max="14083" width="43" customWidth="1"/>
    <col min="14084" max="14084" width="24.5703125" customWidth="1"/>
    <col min="14085" max="14134" width="4.7109375" customWidth="1"/>
    <col min="14135" max="14166" width="0" hidden="1" customWidth="1"/>
    <col min="14167" max="14169" width="5.7109375" customWidth="1"/>
    <col min="14170" max="14170" width="12.140625" customWidth="1"/>
    <col min="14171" max="14172" width="5.7109375" customWidth="1"/>
    <col min="14173" max="14173" width="12.140625" customWidth="1"/>
    <col min="14174" max="14174" width="7.5703125" customWidth="1"/>
    <col min="14175" max="14175" width="8.7109375" customWidth="1"/>
    <col min="14176" max="14177" width="12.140625" customWidth="1"/>
    <col min="14337" max="14337" width="7" customWidth="1"/>
    <col min="14338" max="14338" width="7.140625" customWidth="1"/>
    <col min="14339" max="14339" width="43" customWidth="1"/>
    <col min="14340" max="14340" width="24.5703125" customWidth="1"/>
    <col min="14341" max="14390" width="4.7109375" customWidth="1"/>
    <col min="14391" max="14422" width="0" hidden="1" customWidth="1"/>
    <col min="14423" max="14425" width="5.7109375" customWidth="1"/>
    <col min="14426" max="14426" width="12.140625" customWidth="1"/>
    <col min="14427" max="14428" width="5.7109375" customWidth="1"/>
    <col min="14429" max="14429" width="12.140625" customWidth="1"/>
    <col min="14430" max="14430" width="7.5703125" customWidth="1"/>
    <col min="14431" max="14431" width="8.7109375" customWidth="1"/>
    <col min="14432" max="14433" width="12.140625" customWidth="1"/>
    <col min="14593" max="14593" width="7" customWidth="1"/>
    <col min="14594" max="14594" width="7.140625" customWidth="1"/>
    <col min="14595" max="14595" width="43" customWidth="1"/>
    <col min="14596" max="14596" width="24.5703125" customWidth="1"/>
    <col min="14597" max="14646" width="4.7109375" customWidth="1"/>
    <col min="14647" max="14678" width="0" hidden="1" customWidth="1"/>
    <col min="14679" max="14681" width="5.7109375" customWidth="1"/>
    <col min="14682" max="14682" width="12.140625" customWidth="1"/>
    <col min="14683" max="14684" width="5.7109375" customWidth="1"/>
    <col min="14685" max="14685" width="12.140625" customWidth="1"/>
    <col min="14686" max="14686" width="7.5703125" customWidth="1"/>
    <col min="14687" max="14687" width="8.7109375" customWidth="1"/>
    <col min="14688" max="14689" width="12.140625" customWidth="1"/>
    <col min="14849" max="14849" width="7" customWidth="1"/>
    <col min="14850" max="14850" width="7.140625" customWidth="1"/>
    <col min="14851" max="14851" width="43" customWidth="1"/>
    <col min="14852" max="14852" width="24.5703125" customWidth="1"/>
    <col min="14853" max="14902" width="4.7109375" customWidth="1"/>
    <col min="14903" max="14934" width="0" hidden="1" customWidth="1"/>
    <col min="14935" max="14937" width="5.7109375" customWidth="1"/>
    <col min="14938" max="14938" width="12.140625" customWidth="1"/>
    <col min="14939" max="14940" width="5.7109375" customWidth="1"/>
    <col min="14941" max="14941" width="12.140625" customWidth="1"/>
    <col min="14942" max="14942" width="7.5703125" customWidth="1"/>
    <col min="14943" max="14943" width="8.7109375" customWidth="1"/>
    <col min="14944" max="14945" width="12.140625" customWidth="1"/>
    <col min="15105" max="15105" width="7" customWidth="1"/>
    <col min="15106" max="15106" width="7.140625" customWidth="1"/>
    <col min="15107" max="15107" width="43" customWidth="1"/>
    <col min="15108" max="15108" width="24.5703125" customWidth="1"/>
    <col min="15109" max="15158" width="4.7109375" customWidth="1"/>
    <col min="15159" max="15190" width="0" hidden="1" customWidth="1"/>
    <col min="15191" max="15193" width="5.7109375" customWidth="1"/>
    <col min="15194" max="15194" width="12.140625" customWidth="1"/>
    <col min="15195" max="15196" width="5.7109375" customWidth="1"/>
    <col min="15197" max="15197" width="12.140625" customWidth="1"/>
    <col min="15198" max="15198" width="7.5703125" customWidth="1"/>
    <col min="15199" max="15199" width="8.7109375" customWidth="1"/>
    <col min="15200" max="15201" width="12.140625" customWidth="1"/>
    <col min="15361" max="15361" width="7" customWidth="1"/>
    <col min="15362" max="15362" width="7.140625" customWidth="1"/>
    <col min="15363" max="15363" width="43" customWidth="1"/>
    <col min="15364" max="15364" width="24.5703125" customWidth="1"/>
    <col min="15365" max="15414" width="4.7109375" customWidth="1"/>
    <col min="15415" max="15446" width="0" hidden="1" customWidth="1"/>
    <col min="15447" max="15449" width="5.7109375" customWidth="1"/>
    <col min="15450" max="15450" width="12.140625" customWidth="1"/>
    <col min="15451" max="15452" width="5.7109375" customWidth="1"/>
    <col min="15453" max="15453" width="12.140625" customWidth="1"/>
    <col min="15454" max="15454" width="7.5703125" customWidth="1"/>
    <col min="15455" max="15455" width="8.7109375" customWidth="1"/>
    <col min="15456" max="15457" width="12.140625" customWidth="1"/>
    <col min="15617" max="15617" width="7" customWidth="1"/>
    <col min="15618" max="15618" width="7.140625" customWidth="1"/>
    <col min="15619" max="15619" width="43" customWidth="1"/>
    <col min="15620" max="15620" width="24.5703125" customWidth="1"/>
    <col min="15621" max="15670" width="4.7109375" customWidth="1"/>
    <col min="15671" max="15702" width="0" hidden="1" customWidth="1"/>
    <col min="15703" max="15705" width="5.7109375" customWidth="1"/>
    <col min="15706" max="15706" width="12.140625" customWidth="1"/>
    <col min="15707" max="15708" width="5.7109375" customWidth="1"/>
    <col min="15709" max="15709" width="12.140625" customWidth="1"/>
    <col min="15710" max="15710" width="7.5703125" customWidth="1"/>
    <col min="15711" max="15711" width="8.7109375" customWidth="1"/>
    <col min="15712" max="15713" width="12.140625" customWidth="1"/>
    <col min="15873" max="15873" width="7" customWidth="1"/>
    <col min="15874" max="15874" width="7.140625" customWidth="1"/>
    <col min="15875" max="15875" width="43" customWidth="1"/>
    <col min="15876" max="15876" width="24.5703125" customWidth="1"/>
    <col min="15877" max="15926" width="4.7109375" customWidth="1"/>
    <col min="15927" max="15958" width="0" hidden="1" customWidth="1"/>
    <col min="15959" max="15961" width="5.7109375" customWidth="1"/>
    <col min="15962" max="15962" width="12.140625" customWidth="1"/>
    <col min="15963" max="15964" width="5.7109375" customWidth="1"/>
    <col min="15965" max="15965" width="12.140625" customWidth="1"/>
    <col min="15966" max="15966" width="7.5703125" customWidth="1"/>
    <col min="15967" max="15967" width="8.7109375" customWidth="1"/>
    <col min="15968" max="15969" width="12.140625" customWidth="1"/>
    <col min="16129" max="16129" width="7" customWidth="1"/>
    <col min="16130" max="16130" width="7.140625" customWidth="1"/>
    <col min="16131" max="16131" width="43" customWidth="1"/>
    <col min="16132" max="16132" width="24.5703125" customWidth="1"/>
    <col min="16133" max="16182" width="4.7109375" customWidth="1"/>
    <col min="16183" max="16214" width="0" hidden="1" customWidth="1"/>
    <col min="16215" max="16217" width="5.7109375" customWidth="1"/>
    <col min="16218" max="16218" width="12.140625" customWidth="1"/>
    <col min="16219" max="16220" width="5.7109375" customWidth="1"/>
    <col min="16221" max="16221" width="12.140625" customWidth="1"/>
    <col min="16222" max="16222" width="7.5703125" customWidth="1"/>
    <col min="16223" max="16223" width="8.7109375" customWidth="1"/>
    <col min="16224" max="16225" width="12.140625" customWidth="1"/>
  </cols>
  <sheetData>
    <row r="1" spans="1:97" x14ac:dyDescent="0.2">
      <c r="H1" s="495"/>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6"/>
      <c r="AN1" s="496"/>
      <c r="AO1" s="496"/>
      <c r="AP1" s="496"/>
      <c r="AQ1" s="496"/>
      <c r="AR1" s="496"/>
      <c r="AS1" s="496"/>
      <c r="AT1" s="496"/>
      <c r="AU1" s="496"/>
      <c r="AV1" s="496"/>
    </row>
    <row r="2" spans="1:97" x14ac:dyDescent="0.2">
      <c r="H2" s="496"/>
      <c r="I2" s="496"/>
      <c r="J2" s="496"/>
      <c r="K2" s="496"/>
      <c r="L2" s="496"/>
      <c r="M2" s="496"/>
      <c r="N2" s="496"/>
      <c r="O2" s="496"/>
      <c r="P2" s="496"/>
      <c r="Q2" s="496"/>
      <c r="R2" s="496"/>
      <c r="S2" s="496"/>
      <c r="T2" s="496"/>
      <c r="U2" s="496"/>
      <c r="V2" s="496"/>
      <c r="W2" s="496"/>
      <c r="X2" s="496"/>
      <c r="Y2" s="496"/>
      <c r="Z2" s="496"/>
      <c r="AA2" s="496"/>
      <c r="AB2" s="496"/>
      <c r="AC2" s="496"/>
      <c r="AD2" s="496"/>
      <c r="AE2" s="496"/>
      <c r="AF2" s="496"/>
      <c r="AG2" s="496"/>
      <c r="AH2" s="496"/>
      <c r="AI2" s="496"/>
      <c r="AJ2" s="496"/>
      <c r="AK2" s="496"/>
      <c r="AL2" s="496"/>
      <c r="AM2" s="496"/>
      <c r="AN2" s="496"/>
      <c r="AO2" s="496"/>
      <c r="AP2" s="496"/>
      <c r="AQ2" s="496"/>
      <c r="AR2" s="496"/>
      <c r="AS2" s="496"/>
      <c r="AT2" s="496"/>
      <c r="AU2" s="496"/>
      <c r="AV2" s="496"/>
    </row>
    <row r="3" spans="1:97" ht="12" customHeight="1" x14ac:dyDescent="0.2">
      <c r="H3" s="434"/>
      <c r="I3" s="434"/>
      <c r="J3" s="434"/>
      <c r="K3" s="434"/>
      <c r="L3" s="434"/>
      <c r="M3" s="434"/>
      <c r="N3" s="434"/>
      <c r="R3" s="434"/>
      <c r="S3" s="434"/>
      <c r="T3" s="434"/>
      <c r="U3" s="434"/>
      <c r="V3" s="434"/>
      <c r="W3" s="434"/>
      <c r="X3" s="434"/>
      <c r="Y3" s="434"/>
      <c r="Z3" s="434"/>
      <c r="AA3" s="434"/>
      <c r="AB3" s="434"/>
      <c r="AC3" s="434"/>
      <c r="AD3" s="434"/>
      <c r="AE3" s="434"/>
      <c r="AF3" s="434"/>
      <c r="AG3" s="434"/>
      <c r="AH3" s="434"/>
      <c r="AI3" s="434"/>
      <c r="AJ3" s="434"/>
      <c r="AK3" s="434"/>
      <c r="AL3" s="434"/>
      <c r="AM3" s="434"/>
      <c r="AN3" s="434"/>
      <c r="AO3" s="434"/>
      <c r="AP3" s="434"/>
      <c r="AQ3" s="434"/>
      <c r="AR3" s="434"/>
      <c r="AS3" s="434"/>
      <c r="AT3" s="434"/>
      <c r="AU3" s="434"/>
      <c r="AV3" s="434"/>
    </row>
    <row r="4" spans="1:97" ht="2.25" customHeight="1" x14ac:dyDescent="0.2">
      <c r="E4" s="435"/>
      <c r="F4" s="435"/>
      <c r="G4" s="436"/>
      <c r="H4" s="436"/>
      <c r="I4" s="436"/>
      <c r="J4" s="436"/>
      <c r="K4" s="436"/>
      <c r="L4" s="436"/>
      <c r="M4" s="436"/>
      <c r="N4" s="436"/>
      <c r="O4" s="435"/>
      <c r="P4" s="435"/>
      <c r="Q4" s="436"/>
      <c r="R4" s="436"/>
      <c r="S4" s="436"/>
      <c r="T4" s="436"/>
      <c r="U4" s="436"/>
      <c r="V4" s="436"/>
      <c r="W4" s="436"/>
      <c r="X4" s="436"/>
      <c r="Y4" s="435"/>
      <c r="Z4" s="435"/>
      <c r="AA4" s="436"/>
      <c r="AB4" s="436"/>
      <c r="AC4" s="436"/>
      <c r="AD4" s="436"/>
      <c r="AE4" s="436"/>
      <c r="AF4" s="436"/>
      <c r="AG4" s="436"/>
      <c r="AH4" s="436"/>
      <c r="AI4" s="436"/>
      <c r="AJ4" s="436"/>
      <c r="AK4" s="436"/>
      <c r="AL4" s="436"/>
      <c r="AM4" s="436"/>
      <c r="AN4" s="436"/>
      <c r="AO4" s="436"/>
      <c r="AP4" s="436"/>
      <c r="AQ4" s="436"/>
      <c r="AR4" s="436"/>
      <c r="AS4" s="436"/>
      <c r="AT4" s="436"/>
      <c r="AU4" s="436"/>
      <c r="AV4" s="436"/>
      <c r="AW4" s="436"/>
      <c r="AX4" s="436"/>
      <c r="AY4" s="436"/>
      <c r="AZ4" s="436"/>
      <c r="BA4" s="436"/>
      <c r="BB4" s="436"/>
      <c r="BC4" s="436"/>
      <c r="BD4" s="436"/>
      <c r="BE4" s="436"/>
      <c r="BF4" s="436"/>
      <c r="BG4" s="436"/>
      <c r="BH4" s="436"/>
      <c r="BI4" s="436"/>
      <c r="BJ4" s="436"/>
      <c r="BK4" s="436"/>
      <c r="BL4" s="436"/>
      <c r="BM4" s="436"/>
      <c r="BN4" s="436"/>
      <c r="BO4" s="435" t="s">
        <v>178</v>
      </c>
      <c r="BP4" s="435" t="s">
        <v>179</v>
      </c>
      <c r="BQ4" s="436" t="s">
        <v>180</v>
      </c>
      <c r="BR4" s="436" t="s">
        <v>181</v>
      </c>
      <c r="BS4" s="436" t="s">
        <v>182</v>
      </c>
      <c r="BT4" s="436" t="s">
        <v>183</v>
      </c>
      <c r="BU4" s="436" t="s">
        <v>182</v>
      </c>
      <c r="BV4" s="436" t="s">
        <v>183</v>
      </c>
      <c r="BW4" s="436" t="s">
        <v>182</v>
      </c>
      <c r="BX4" s="436" t="s">
        <v>183</v>
      </c>
      <c r="BY4" s="435" t="s">
        <v>178</v>
      </c>
      <c r="BZ4" s="435" t="s">
        <v>179</v>
      </c>
      <c r="CA4" s="436" t="s">
        <v>180</v>
      </c>
      <c r="CB4" s="436" t="s">
        <v>181</v>
      </c>
      <c r="CC4" s="436" t="s">
        <v>182</v>
      </c>
      <c r="CD4" s="436" t="s">
        <v>183</v>
      </c>
      <c r="CE4" s="436" t="s">
        <v>182</v>
      </c>
      <c r="CF4" s="436" t="s">
        <v>183</v>
      </c>
      <c r="CG4" s="436" t="s">
        <v>182</v>
      </c>
      <c r="CH4" s="436" t="s">
        <v>183</v>
      </c>
    </row>
    <row r="5" spans="1:97" ht="58.5" customHeight="1" x14ac:dyDescent="0.6">
      <c r="C5" s="437"/>
      <c r="D5" s="437"/>
      <c r="E5" s="497"/>
      <c r="F5" s="497"/>
      <c r="G5" s="497"/>
      <c r="H5" s="497"/>
      <c r="I5" s="497"/>
      <c r="J5" s="497"/>
      <c r="K5" s="497"/>
      <c r="L5" s="497"/>
      <c r="M5" s="497"/>
      <c r="N5" s="497"/>
      <c r="O5" s="497"/>
      <c r="P5" s="497"/>
      <c r="Q5" s="497"/>
      <c r="R5" s="497"/>
      <c r="S5" s="497"/>
      <c r="T5" s="497"/>
      <c r="U5" s="497"/>
      <c r="V5" s="497"/>
      <c r="W5" s="497"/>
      <c r="X5" s="497"/>
      <c r="Y5" s="497"/>
      <c r="Z5" s="497"/>
      <c r="AA5" s="497"/>
      <c r="AB5" s="497"/>
      <c r="AC5" s="497"/>
      <c r="AD5" s="497"/>
      <c r="AE5" s="497"/>
      <c r="AF5" s="497"/>
      <c r="AG5" s="497"/>
      <c r="AH5" s="497"/>
      <c r="AI5" s="497"/>
      <c r="AJ5" s="497"/>
      <c r="AK5" s="497"/>
      <c r="AL5" s="497"/>
      <c r="AM5" s="497"/>
      <c r="AN5" s="497"/>
      <c r="AO5" s="497"/>
      <c r="AP5" s="497"/>
      <c r="AQ5" s="497"/>
      <c r="AR5" s="497"/>
      <c r="AS5" s="497"/>
      <c r="AT5" s="497"/>
      <c r="AU5" s="497"/>
      <c r="AV5" s="497"/>
      <c r="AW5" s="497"/>
      <c r="AX5" s="497"/>
      <c r="AY5" s="497"/>
      <c r="AZ5" s="497"/>
      <c r="BA5" s="497"/>
      <c r="BB5" s="497"/>
    </row>
    <row r="6" spans="1:97" ht="45" x14ac:dyDescent="0.6">
      <c r="C6" s="437"/>
      <c r="D6" s="438" t="s">
        <v>184</v>
      </c>
      <c r="E6" s="437"/>
      <c r="F6" s="437"/>
      <c r="G6" s="437"/>
      <c r="H6" s="437"/>
      <c r="I6" s="437"/>
      <c r="J6" s="437"/>
      <c r="K6" s="437"/>
      <c r="L6" s="437"/>
      <c r="M6" s="437"/>
      <c r="N6" s="437"/>
      <c r="O6" s="437"/>
      <c r="P6" s="437"/>
      <c r="Q6" s="437"/>
      <c r="R6" s="437"/>
      <c r="S6" s="437"/>
      <c r="T6" s="437"/>
      <c r="U6" s="437"/>
      <c r="V6" s="437"/>
      <c r="W6" s="437"/>
      <c r="X6" s="437"/>
      <c r="Y6" s="437"/>
      <c r="Z6" s="437"/>
      <c r="AA6" s="439" t="s">
        <v>185</v>
      </c>
      <c r="AB6" s="437"/>
      <c r="AC6" s="437"/>
      <c r="AD6" s="437"/>
      <c r="AE6" s="437"/>
      <c r="AF6" s="437"/>
      <c r="AG6" s="437"/>
      <c r="AH6" s="437"/>
    </row>
    <row r="7" spans="1:97" ht="30" x14ac:dyDescent="0.4">
      <c r="A7" s="440"/>
      <c r="B7" s="437" t="s">
        <v>186</v>
      </c>
      <c r="C7" s="441"/>
      <c r="D7" s="441"/>
      <c r="E7" s="440"/>
      <c r="F7" s="440"/>
      <c r="G7" s="440"/>
      <c r="H7" s="440"/>
      <c r="I7" s="440"/>
      <c r="J7" s="440"/>
      <c r="K7" s="440"/>
      <c r="L7" s="440"/>
      <c r="M7" s="440"/>
      <c r="N7" s="440"/>
      <c r="O7" s="440"/>
      <c r="P7" s="440"/>
      <c r="Q7" s="440"/>
      <c r="R7" s="440"/>
      <c r="S7" s="440"/>
      <c r="T7" s="440"/>
      <c r="U7" s="440"/>
      <c r="V7" s="440"/>
      <c r="W7" s="440"/>
      <c r="X7" s="440"/>
      <c r="Y7" s="440"/>
      <c r="Z7" s="440"/>
      <c r="AA7" s="440"/>
      <c r="AB7" s="440"/>
      <c r="AC7" s="440"/>
      <c r="AD7" s="440"/>
      <c r="AE7" s="440"/>
      <c r="AF7" s="440"/>
      <c r="AG7" s="440"/>
      <c r="AH7" s="440"/>
      <c r="AI7" s="440"/>
      <c r="AJ7" s="440"/>
      <c r="AK7" s="440"/>
      <c r="AL7" s="440"/>
      <c r="AM7" s="440"/>
      <c r="AN7" s="440"/>
      <c r="AO7" s="440"/>
      <c r="AP7" s="440"/>
      <c r="AQ7" s="440"/>
      <c r="AR7" s="440"/>
      <c r="AS7" s="440"/>
      <c r="AT7" s="440"/>
      <c r="AU7" s="440"/>
      <c r="AV7" s="440"/>
      <c r="AW7" s="440"/>
      <c r="AX7" s="440"/>
      <c r="AY7" s="440"/>
      <c r="AZ7" s="440"/>
      <c r="BA7" s="440"/>
      <c r="BB7" s="440"/>
      <c r="BC7" s="440"/>
      <c r="BD7" s="440"/>
      <c r="BE7" s="440"/>
      <c r="BF7" s="440"/>
      <c r="BG7" s="440"/>
      <c r="BH7" s="440"/>
      <c r="BI7" s="440"/>
      <c r="BJ7" s="440"/>
      <c r="BK7" s="440"/>
      <c r="BL7" s="440"/>
      <c r="BM7" s="440"/>
      <c r="BN7" s="440"/>
      <c r="BO7" s="440"/>
      <c r="BP7" s="440"/>
      <c r="BQ7" s="440"/>
      <c r="BR7" s="440"/>
      <c r="BS7" s="440"/>
      <c r="BT7" s="440"/>
      <c r="BU7" s="440"/>
      <c r="BV7" s="440"/>
      <c r="BW7" s="440"/>
      <c r="BX7" s="440"/>
      <c r="BY7" s="440"/>
      <c r="BZ7" s="440"/>
      <c r="CA7" s="440"/>
      <c r="CB7" s="440"/>
      <c r="CC7" s="440"/>
      <c r="CD7" s="440"/>
      <c r="CE7" s="440"/>
      <c r="CF7" s="440"/>
      <c r="CG7" s="440"/>
      <c r="CH7" s="440"/>
      <c r="CI7" s="440"/>
      <c r="CJ7" s="440"/>
      <c r="CK7" s="440"/>
      <c r="CL7" s="442"/>
      <c r="CM7" s="440"/>
      <c r="CN7" s="440"/>
      <c r="CO7" s="442"/>
      <c r="CP7" s="440"/>
      <c r="CQ7" s="440"/>
      <c r="CR7" s="442"/>
      <c r="CS7" s="442"/>
    </row>
    <row r="8" spans="1:97" ht="13.5" thickBot="1" x14ac:dyDescent="0.25">
      <c r="A8" s="440"/>
      <c r="B8" s="440"/>
      <c r="C8" s="441"/>
      <c r="D8" s="441"/>
      <c r="E8" s="440"/>
      <c r="F8" s="440"/>
      <c r="G8" s="440"/>
      <c r="H8" s="440"/>
      <c r="I8" s="440"/>
      <c r="J8" s="440"/>
      <c r="K8" s="440"/>
      <c r="L8" s="440"/>
      <c r="M8" s="440"/>
      <c r="N8" s="440"/>
      <c r="O8" s="440"/>
      <c r="P8" s="440"/>
      <c r="Q8" s="440"/>
      <c r="R8" s="440"/>
      <c r="S8" s="440"/>
      <c r="T8" s="440"/>
      <c r="U8" s="440"/>
      <c r="V8" s="440"/>
      <c r="W8" s="440"/>
      <c r="X8" s="440"/>
      <c r="Y8" s="440"/>
      <c r="Z8" s="440"/>
      <c r="AA8" s="440"/>
      <c r="AB8" s="440"/>
      <c r="AC8" s="440"/>
      <c r="AD8" s="440"/>
      <c r="AE8" s="440"/>
      <c r="AF8" s="440"/>
      <c r="AG8" s="440"/>
      <c r="AH8" s="440"/>
      <c r="AI8" s="440"/>
      <c r="AJ8" s="440"/>
      <c r="AK8" s="440"/>
      <c r="AL8" s="440"/>
      <c r="AM8" s="440"/>
      <c r="AN8" s="440"/>
      <c r="AO8" s="440"/>
      <c r="AP8" s="440"/>
      <c r="AQ8" s="440"/>
      <c r="AR8" s="440"/>
      <c r="AS8" s="440"/>
      <c r="AT8" s="440"/>
      <c r="AU8" s="440"/>
      <c r="AV8" s="440"/>
      <c r="AW8" s="440"/>
      <c r="AX8" s="440"/>
      <c r="AY8" s="440"/>
      <c r="AZ8" s="440"/>
      <c r="BA8" s="440"/>
      <c r="BB8" s="440"/>
      <c r="BC8" s="440"/>
      <c r="BD8" s="440"/>
      <c r="BE8" s="440"/>
      <c r="BF8" s="440"/>
      <c r="BG8" s="440"/>
      <c r="BH8" s="440"/>
      <c r="BI8" s="440"/>
      <c r="BJ8" s="440"/>
      <c r="BK8" s="440"/>
      <c r="BL8" s="440"/>
      <c r="BM8" s="440"/>
      <c r="BN8" s="440"/>
      <c r="BO8" s="440"/>
      <c r="BP8" s="440"/>
      <c r="BQ8" s="440"/>
      <c r="BR8" s="440"/>
      <c r="BS8" s="440"/>
      <c r="BT8" s="440"/>
      <c r="BU8" s="440"/>
      <c r="BV8" s="440"/>
      <c r="BW8" s="440"/>
      <c r="BX8" s="440"/>
      <c r="BY8" s="440"/>
      <c r="BZ8" s="440"/>
      <c r="CA8" s="440"/>
      <c r="CB8" s="440"/>
      <c r="CC8" s="440"/>
      <c r="CD8" s="440"/>
      <c r="CE8" s="440"/>
      <c r="CF8" s="440"/>
      <c r="CG8" s="440"/>
      <c r="CH8" s="440"/>
      <c r="CI8" s="440"/>
      <c r="CJ8" s="440"/>
      <c r="CK8" s="440"/>
      <c r="CL8" s="442"/>
      <c r="CM8" s="440"/>
      <c r="CN8" s="440"/>
      <c r="CO8" s="442"/>
      <c r="CP8" s="440"/>
      <c r="CQ8" s="440"/>
      <c r="CR8" s="442"/>
      <c r="CS8" s="442"/>
    </row>
    <row r="9" spans="1:97" ht="116.1" customHeight="1" thickBot="1" x14ac:dyDescent="0.25">
      <c r="A9" s="442"/>
      <c r="B9" s="443"/>
      <c r="C9" s="444" t="s">
        <v>187</v>
      </c>
      <c r="D9" s="444"/>
      <c r="E9" s="445" t="s">
        <v>188</v>
      </c>
      <c r="F9" s="445" t="s">
        <v>189</v>
      </c>
      <c r="G9" s="445" t="s">
        <v>190</v>
      </c>
      <c r="H9" s="445" t="s">
        <v>191</v>
      </c>
      <c r="I9" s="446" t="s">
        <v>192</v>
      </c>
      <c r="J9" s="447"/>
      <c r="K9" s="447"/>
      <c r="L9" s="447"/>
      <c r="M9" s="447"/>
      <c r="N9" s="448"/>
      <c r="O9" s="445" t="s">
        <v>188</v>
      </c>
      <c r="P9" s="445" t="s">
        <v>189</v>
      </c>
      <c r="Q9" s="445" t="s">
        <v>190</v>
      </c>
      <c r="R9" s="445" t="s">
        <v>191</v>
      </c>
      <c r="S9" s="446" t="s">
        <v>192</v>
      </c>
      <c r="T9" s="447"/>
      <c r="U9" s="447"/>
      <c r="V9" s="447"/>
      <c r="W9" s="447"/>
      <c r="X9" s="448"/>
      <c r="Y9" s="445" t="s">
        <v>188</v>
      </c>
      <c r="Z9" s="445" t="s">
        <v>189</v>
      </c>
      <c r="AA9" s="445" t="s">
        <v>190</v>
      </c>
      <c r="AB9" s="445" t="s">
        <v>191</v>
      </c>
      <c r="AC9" s="446" t="s">
        <v>192</v>
      </c>
      <c r="AD9" s="447"/>
      <c r="AE9" s="447"/>
      <c r="AF9" s="447"/>
      <c r="AG9" s="447"/>
      <c r="AH9" s="447"/>
      <c r="AI9" s="449" t="s">
        <v>188</v>
      </c>
      <c r="AJ9" s="445" t="s">
        <v>189</v>
      </c>
      <c r="AK9" s="445" t="s">
        <v>190</v>
      </c>
      <c r="AL9" s="445" t="s">
        <v>191</v>
      </c>
      <c r="AM9" s="446" t="s">
        <v>192</v>
      </c>
      <c r="AN9" s="447"/>
      <c r="AO9" s="447"/>
      <c r="AP9" s="447"/>
      <c r="AQ9" s="447"/>
      <c r="AR9" s="448"/>
      <c r="AS9" s="445" t="s">
        <v>188</v>
      </c>
      <c r="AT9" s="445" t="s">
        <v>189</v>
      </c>
      <c r="AU9" s="445" t="s">
        <v>190</v>
      </c>
      <c r="AV9" s="445" t="s">
        <v>191</v>
      </c>
      <c r="AW9" s="446" t="s">
        <v>192</v>
      </c>
      <c r="AX9" s="447"/>
      <c r="AY9" s="447"/>
      <c r="AZ9" s="447"/>
      <c r="BA9" s="447"/>
      <c r="BB9" s="448"/>
      <c r="BC9" s="447"/>
      <c r="BD9" s="448"/>
      <c r="BE9" s="447"/>
      <c r="BF9" s="447"/>
      <c r="BG9" s="447"/>
      <c r="BH9" s="447"/>
      <c r="BI9" s="447"/>
      <c r="BJ9" s="447"/>
      <c r="BK9" s="447"/>
      <c r="BL9" s="447"/>
      <c r="BM9" s="447"/>
      <c r="BN9" s="447"/>
      <c r="BO9" s="450"/>
      <c r="BP9" s="447"/>
      <c r="BQ9" s="447"/>
      <c r="BR9" s="447"/>
      <c r="BS9" s="447"/>
      <c r="BT9" s="447"/>
      <c r="BU9" s="447"/>
      <c r="BV9" s="447"/>
      <c r="BW9" s="447"/>
      <c r="BX9" s="448"/>
      <c r="BY9" s="450"/>
      <c r="BZ9" s="447"/>
      <c r="CA9" s="447"/>
      <c r="CB9" s="447"/>
      <c r="CC9" s="447"/>
      <c r="CD9" s="447"/>
      <c r="CE9" s="447"/>
      <c r="CF9" s="447"/>
      <c r="CG9" s="447"/>
      <c r="CH9" s="448"/>
      <c r="CI9" s="451" t="s">
        <v>188</v>
      </c>
      <c r="CJ9" s="451" t="s">
        <v>189</v>
      </c>
      <c r="CK9" s="451" t="s">
        <v>193</v>
      </c>
      <c r="CL9" s="452" t="s">
        <v>194</v>
      </c>
      <c r="CM9" s="451" t="s">
        <v>190</v>
      </c>
      <c r="CN9" s="451" t="s">
        <v>191</v>
      </c>
      <c r="CO9" s="452" t="s">
        <v>195</v>
      </c>
      <c r="CP9" s="451" t="s">
        <v>196</v>
      </c>
      <c r="CQ9" s="451" t="s">
        <v>197</v>
      </c>
      <c r="CR9" s="452" t="s">
        <v>198</v>
      </c>
      <c r="CS9" s="453" t="s">
        <v>199</v>
      </c>
    </row>
    <row r="10" spans="1:97" ht="50.1" customHeight="1" thickBot="1" x14ac:dyDescent="0.55000000000000004">
      <c r="A10" s="440"/>
      <c r="B10" s="454">
        <v>1</v>
      </c>
      <c r="C10" s="455" t="s">
        <v>200</v>
      </c>
      <c r="D10" s="455" t="s">
        <v>201</v>
      </c>
      <c r="E10" s="456"/>
      <c r="F10" s="456"/>
      <c r="G10" s="456"/>
      <c r="H10" s="456"/>
      <c r="I10" s="456"/>
      <c r="J10" s="456"/>
      <c r="K10" s="456"/>
      <c r="L10" s="456"/>
      <c r="M10" s="456"/>
      <c r="N10" s="457"/>
      <c r="O10" s="458">
        <v>0</v>
      </c>
      <c r="P10" s="458">
        <v>1</v>
      </c>
      <c r="Q10" s="458">
        <v>0</v>
      </c>
      <c r="R10" s="458">
        <v>2</v>
      </c>
      <c r="S10" s="458">
        <v>4</v>
      </c>
      <c r="T10" s="458">
        <v>5</v>
      </c>
      <c r="U10" s="458">
        <v>2</v>
      </c>
      <c r="V10" s="458">
        <v>4</v>
      </c>
      <c r="W10" s="458"/>
      <c r="X10" s="459"/>
      <c r="Y10" s="460">
        <v>1</v>
      </c>
      <c r="Z10" s="461">
        <v>0</v>
      </c>
      <c r="AA10" s="461">
        <v>2</v>
      </c>
      <c r="AB10" s="461">
        <v>0</v>
      </c>
      <c r="AC10" s="461">
        <v>4</v>
      </c>
      <c r="AD10" s="461">
        <v>2</v>
      </c>
      <c r="AE10" s="461">
        <v>5</v>
      </c>
      <c r="AF10" s="461">
        <v>3</v>
      </c>
      <c r="AG10" s="461"/>
      <c r="AH10" s="461"/>
      <c r="AI10" s="460">
        <v>1</v>
      </c>
      <c r="AJ10" s="461">
        <v>0</v>
      </c>
      <c r="AK10" s="461">
        <v>2</v>
      </c>
      <c r="AL10" s="461">
        <v>0</v>
      </c>
      <c r="AM10" s="461">
        <v>4</v>
      </c>
      <c r="AN10" s="461">
        <v>1</v>
      </c>
      <c r="AO10" s="461">
        <v>4</v>
      </c>
      <c r="AP10" s="461">
        <v>1</v>
      </c>
      <c r="AQ10" s="461"/>
      <c r="AR10" s="462"/>
      <c r="AS10" s="460">
        <v>1</v>
      </c>
      <c r="AT10" s="461">
        <v>0</v>
      </c>
      <c r="AU10" s="461">
        <v>2</v>
      </c>
      <c r="AV10" s="461">
        <v>0</v>
      </c>
      <c r="AW10" s="461">
        <v>4</v>
      </c>
      <c r="AX10" s="461">
        <v>0</v>
      </c>
      <c r="AY10" s="461">
        <v>4</v>
      </c>
      <c r="AZ10" s="461">
        <v>0</v>
      </c>
      <c r="BA10" s="461"/>
      <c r="BB10" s="462"/>
      <c r="BC10" s="461"/>
      <c r="BD10" s="462"/>
      <c r="BE10" s="461"/>
      <c r="BF10" s="461"/>
      <c r="BG10" s="461"/>
      <c r="BH10" s="461"/>
      <c r="BI10" s="461"/>
      <c r="BJ10" s="461"/>
      <c r="BK10" s="461"/>
      <c r="BL10" s="461"/>
      <c r="BM10" s="461"/>
      <c r="BN10" s="461"/>
      <c r="BO10" s="460"/>
      <c r="BP10" s="461"/>
      <c r="BQ10" s="461"/>
      <c r="BR10" s="461"/>
      <c r="BS10" s="461"/>
      <c r="BT10" s="461"/>
      <c r="BU10" s="461"/>
      <c r="BV10" s="461"/>
      <c r="BW10" s="461"/>
      <c r="BX10" s="462"/>
      <c r="BY10" s="460"/>
      <c r="BZ10" s="461"/>
      <c r="CA10" s="461"/>
      <c r="CB10" s="461"/>
      <c r="CC10" s="461"/>
      <c r="CD10" s="461"/>
      <c r="CE10" s="461"/>
      <c r="CF10" s="461"/>
      <c r="CG10" s="461"/>
      <c r="CH10" s="462"/>
      <c r="CI10" s="463">
        <f t="shared" ref="CI10:CJ14" si="0">E10+Y10+AI10+AS10</f>
        <v>3</v>
      </c>
      <c r="CJ10" s="463">
        <f t="shared" si="0"/>
        <v>0</v>
      </c>
      <c r="CK10" s="463">
        <v>4</v>
      </c>
      <c r="CL10" s="464">
        <f>(CI10-CJ10)/CK10</f>
        <v>0.75</v>
      </c>
      <c r="CM10" s="463">
        <f t="shared" ref="CM10:CN14" si="1">G10+AA10+AK10+AU10</f>
        <v>6</v>
      </c>
      <c r="CN10" s="463">
        <f t="shared" si="1"/>
        <v>0</v>
      </c>
      <c r="CO10" s="464">
        <f>(CM10-CN10)/CK10</f>
        <v>1.5</v>
      </c>
      <c r="CP10" s="463">
        <f t="shared" ref="CP10:CQ14" si="2">I10+K10+M10+AC10+AE10+AG10+AM10+AO10+AQ10+AW10+AY10+BA10</f>
        <v>25</v>
      </c>
      <c r="CQ10" s="463">
        <f t="shared" si="2"/>
        <v>7</v>
      </c>
      <c r="CR10" s="464">
        <f>(CP10-CQ10)/CK10</f>
        <v>4.5</v>
      </c>
      <c r="CS10" s="465">
        <v>2</v>
      </c>
    </row>
    <row r="11" spans="1:97" ht="50.1" customHeight="1" thickBot="1" x14ac:dyDescent="0.55000000000000004">
      <c r="A11" s="440"/>
      <c r="B11" s="454">
        <v>2</v>
      </c>
      <c r="C11" s="466" t="s">
        <v>202</v>
      </c>
      <c r="D11" s="466" t="s">
        <v>203</v>
      </c>
      <c r="E11" s="461">
        <v>1</v>
      </c>
      <c r="F11" s="461">
        <v>0</v>
      </c>
      <c r="G11" s="461">
        <v>2</v>
      </c>
      <c r="H11" s="461">
        <v>0</v>
      </c>
      <c r="I11" s="461">
        <v>5</v>
      </c>
      <c r="J11" s="461">
        <v>4</v>
      </c>
      <c r="K11" s="461">
        <v>4</v>
      </c>
      <c r="L11" s="461">
        <v>2</v>
      </c>
      <c r="M11" s="461"/>
      <c r="N11" s="462"/>
      <c r="O11" s="456"/>
      <c r="P11" s="456"/>
      <c r="Q11" s="456"/>
      <c r="R11" s="456"/>
      <c r="S11" s="456"/>
      <c r="T11" s="456"/>
      <c r="U11" s="456"/>
      <c r="V11" s="456"/>
      <c r="W11" s="456"/>
      <c r="X11" s="457"/>
      <c r="Y11" s="458">
        <v>1</v>
      </c>
      <c r="Z11" s="458">
        <v>0</v>
      </c>
      <c r="AA11" s="458">
        <v>2</v>
      </c>
      <c r="AB11" s="458">
        <v>0</v>
      </c>
      <c r="AC11" s="458">
        <v>4</v>
      </c>
      <c r="AD11" s="458">
        <v>1</v>
      </c>
      <c r="AE11" s="458">
        <v>4</v>
      </c>
      <c r="AF11" s="458">
        <v>0</v>
      </c>
      <c r="AG11" s="458"/>
      <c r="AH11" s="459"/>
      <c r="AI11" s="467">
        <v>1</v>
      </c>
      <c r="AJ11" s="468">
        <v>0</v>
      </c>
      <c r="AK11" s="468">
        <v>2</v>
      </c>
      <c r="AL11" s="468">
        <v>0</v>
      </c>
      <c r="AM11" s="468">
        <v>4</v>
      </c>
      <c r="AN11" s="468">
        <v>0</v>
      </c>
      <c r="AO11" s="468">
        <v>4</v>
      </c>
      <c r="AP11" s="468">
        <v>0</v>
      </c>
      <c r="AQ11" s="468"/>
      <c r="AR11" s="469"/>
      <c r="AS11" s="460">
        <v>1</v>
      </c>
      <c r="AT11" s="461">
        <v>0</v>
      </c>
      <c r="AU11" s="461">
        <v>2</v>
      </c>
      <c r="AV11" s="461">
        <v>0</v>
      </c>
      <c r="AW11" s="461">
        <v>4</v>
      </c>
      <c r="AX11" s="461">
        <v>0</v>
      </c>
      <c r="AY11" s="461">
        <v>4</v>
      </c>
      <c r="AZ11" s="461">
        <v>1</v>
      </c>
      <c r="BA11" s="461"/>
      <c r="BB11" s="462"/>
      <c r="BC11" s="461"/>
      <c r="BD11" s="462"/>
      <c r="BE11" s="461"/>
      <c r="BF11" s="461"/>
      <c r="BG11" s="461"/>
      <c r="BH11" s="461"/>
      <c r="BI11" s="461"/>
      <c r="BJ11" s="461"/>
      <c r="BK11" s="461"/>
      <c r="BL11" s="461"/>
      <c r="BM11" s="461"/>
      <c r="BN11" s="461"/>
      <c r="BO11" s="460"/>
      <c r="BP11" s="461"/>
      <c r="BQ11" s="461"/>
      <c r="BR11" s="461"/>
      <c r="BS11" s="461"/>
      <c r="BT11" s="461"/>
      <c r="BU11" s="461"/>
      <c r="BV11" s="461"/>
      <c r="BW11" s="461"/>
      <c r="BX11" s="462"/>
      <c r="BY11" s="460"/>
      <c r="BZ11" s="461"/>
      <c r="CA11" s="461"/>
      <c r="CB11" s="461"/>
      <c r="CC11" s="461"/>
      <c r="CD11" s="461"/>
      <c r="CE11" s="461"/>
      <c r="CF11" s="461"/>
      <c r="CG11" s="461"/>
      <c r="CH11" s="462"/>
      <c r="CI11" s="463">
        <f t="shared" si="0"/>
        <v>4</v>
      </c>
      <c r="CJ11" s="463">
        <f t="shared" si="0"/>
        <v>0</v>
      </c>
      <c r="CK11" s="463">
        <v>4</v>
      </c>
      <c r="CL11" s="464">
        <f>(CI11-CJ11)/CK11</f>
        <v>1</v>
      </c>
      <c r="CM11" s="463">
        <f t="shared" si="1"/>
        <v>8</v>
      </c>
      <c r="CN11" s="463">
        <f t="shared" si="1"/>
        <v>0</v>
      </c>
      <c r="CO11" s="464">
        <f>(CM11-CN11)/CK11</f>
        <v>2</v>
      </c>
      <c r="CP11" s="463">
        <f t="shared" si="2"/>
        <v>33</v>
      </c>
      <c r="CQ11" s="463">
        <f t="shared" si="2"/>
        <v>8</v>
      </c>
      <c r="CR11" s="464">
        <f>(CP11-CQ11)/CK11</f>
        <v>6.25</v>
      </c>
      <c r="CS11" s="465">
        <v>1</v>
      </c>
    </row>
    <row r="12" spans="1:97" ht="50.1" customHeight="1" thickBot="1" x14ac:dyDescent="0.55000000000000004">
      <c r="A12" s="440"/>
      <c r="B12" s="454">
        <v>3</v>
      </c>
      <c r="C12" s="455" t="s">
        <v>204</v>
      </c>
      <c r="D12" s="455" t="s">
        <v>205</v>
      </c>
      <c r="E12" s="461">
        <v>0</v>
      </c>
      <c r="F12" s="461">
        <v>1</v>
      </c>
      <c r="G12" s="461">
        <v>0</v>
      </c>
      <c r="H12" s="461">
        <v>2</v>
      </c>
      <c r="I12" s="461">
        <v>2</v>
      </c>
      <c r="J12" s="461">
        <v>4</v>
      </c>
      <c r="K12" s="461">
        <v>3</v>
      </c>
      <c r="L12" s="461">
        <v>5</v>
      </c>
      <c r="M12" s="461"/>
      <c r="N12" s="462"/>
      <c r="O12" s="461">
        <v>0</v>
      </c>
      <c r="P12" s="461">
        <v>1</v>
      </c>
      <c r="Q12" s="461">
        <v>0</v>
      </c>
      <c r="R12" s="461">
        <v>2</v>
      </c>
      <c r="S12" s="461">
        <v>1</v>
      </c>
      <c r="T12" s="461">
        <v>4</v>
      </c>
      <c r="U12" s="461">
        <v>0</v>
      </c>
      <c r="V12" s="461">
        <v>4</v>
      </c>
      <c r="W12" s="461"/>
      <c r="X12" s="462"/>
      <c r="Y12" s="456"/>
      <c r="Z12" s="456"/>
      <c r="AA12" s="456"/>
      <c r="AB12" s="456"/>
      <c r="AC12" s="456"/>
      <c r="AD12" s="456"/>
      <c r="AE12" s="456"/>
      <c r="AF12" s="456"/>
      <c r="AG12" s="456"/>
      <c r="AH12" s="457"/>
      <c r="AI12" s="470">
        <v>1</v>
      </c>
      <c r="AJ12" s="458">
        <v>0</v>
      </c>
      <c r="AK12" s="458">
        <v>2</v>
      </c>
      <c r="AL12" s="458">
        <v>0</v>
      </c>
      <c r="AM12" s="458">
        <v>5</v>
      </c>
      <c r="AN12" s="458">
        <v>3</v>
      </c>
      <c r="AO12" s="458">
        <v>4</v>
      </c>
      <c r="AP12" s="458">
        <v>0</v>
      </c>
      <c r="AQ12" s="458"/>
      <c r="AR12" s="459"/>
      <c r="AS12" s="460">
        <v>1</v>
      </c>
      <c r="AT12" s="461">
        <v>0</v>
      </c>
      <c r="AU12" s="461">
        <v>2</v>
      </c>
      <c r="AV12" s="461">
        <v>0</v>
      </c>
      <c r="AW12" s="461">
        <v>4</v>
      </c>
      <c r="AX12" s="461">
        <v>0</v>
      </c>
      <c r="AY12" s="461">
        <v>4</v>
      </c>
      <c r="AZ12" s="461">
        <v>0</v>
      </c>
      <c r="BA12" s="461"/>
      <c r="BB12" s="462"/>
      <c r="BC12" s="461"/>
      <c r="BD12" s="462"/>
      <c r="BE12" s="461"/>
      <c r="BF12" s="461"/>
      <c r="BG12" s="461"/>
      <c r="BH12" s="461"/>
      <c r="BI12" s="461"/>
      <c r="BJ12" s="461"/>
      <c r="BK12" s="461"/>
      <c r="BL12" s="461"/>
      <c r="BM12" s="461"/>
      <c r="BN12" s="461"/>
      <c r="BO12" s="460"/>
      <c r="BP12" s="461"/>
      <c r="BQ12" s="461"/>
      <c r="BR12" s="461"/>
      <c r="BS12" s="461"/>
      <c r="BT12" s="461"/>
      <c r="BU12" s="461"/>
      <c r="BV12" s="461"/>
      <c r="BW12" s="461"/>
      <c r="BX12" s="462"/>
      <c r="BY12" s="460"/>
      <c r="BZ12" s="461"/>
      <c r="CA12" s="461"/>
      <c r="CB12" s="461"/>
      <c r="CC12" s="461"/>
      <c r="CD12" s="461"/>
      <c r="CE12" s="461"/>
      <c r="CF12" s="461"/>
      <c r="CG12" s="461"/>
      <c r="CH12" s="462"/>
      <c r="CI12" s="463">
        <f t="shared" si="0"/>
        <v>2</v>
      </c>
      <c r="CJ12" s="463">
        <f t="shared" si="0"/>
        <v>1</v>
      </c>
      <c r="CK12" s="463">
        <v>4</v>
      </c>
      <c r="CL12" s="464">
        <f>(CI12-CJ12)/CK12</f>
        <v>0.25</v>
      </c>
      <c r="CM12" s="463">
        <f t="shared" si="1"/>
        <v>4</v>
      </c>
      <c r="CN12" s="463">
        <f t="shared" si="1"/>
        <v>2</v>
      </c>
      <c r="CO12" s="464">
        <f>(CM12-CN12)/CK12</f>
        <v>0.5</v>
      </c>
      <c r="CP12" s="463">
        <f t="shared" si="2"/>
        <v>22</v>
      </c>
      <c r="CQ12" s="463">
        <f t="shared" si="2"/>
        <v>12</v>
      </c>
      <c r="CR12" s="464">
        <f>(CP12-CQ12)/CK12</f>
        <v>2.5</v>
      </c>
      <c r="CS12" s="465">
        <v>3</v>
      </c>
    </row>
    <row r="13" spans="1:97" ht="50.1" customHeight="1" thickBot="1" x14ac:dyDescent="0.55000000000000004">
      <c r="B13" s="454">
        <v>4</v>
      </c>
      <c r="C13" s="466" t="s">
        <v>206</v>
      </c>
      <c r="D13" s="466" t="s">
        <v>207</v>
      </c>
      <c r="E13" s="461">
        <v>0</v>
      </c>
      <c r="F13" s="461">
        <v>1</v>
      </c>
      <c r="G13" s="461">
        <v>0</v>
      </c>
      <c r="H13" s="461">
        <v>2</v>
      </c>
      <c r="I13" s="461">
        <v>1</v>
      </c>
      <c r="J13" s="461">
        <v>4</v>
      </c>
      <c r="K13" s="461">
        <v>1</v>
      </c>
      <c r="L13" s="461">
        <v>4</v>
      </c>
      <c r="M13" s="461"/>
      <c r="N13" s="462"/>
      <c r="O13" s="461">
        <v>0</v>
      </c>
      <c r="P13" s="461">
        <v>1</v>
      </c>
      <c r="Q13" s="461">
        <v>0</v>
      </c>
      <c r="R13" s="461">
        <v>2</v>
      </c>
      <c r="S13" s="461">
        <v>0</v>
      </c>
      <c r="T13" s="461">
        <v>4</v>
      </c>
      <c r="U13" s="461">
        <v>0</v>
      </c>
      <c r="V13" s="461">
        <v>4</v>
      </c>
      <c r="W13" s="461"/>
      <c r="X13" s="462"/>
      <c r="Y13" s="458">
        <v>0</v>
      </c>
      <c r="Z13" s="458">
        <v>1</v>
      </c>
      <c r="AA13" s="458">
        <v>0</v>
      </c>
      <c r="AB13" s="458">
        <v>2</v>
      </c>
      <c r="AC13" s="458">
        <v>3</v>
      </c>
      <c r="AD13" s="458">
        <v>5</v>
      </c>
      <c r="AE13" s="458">
        <v>0</v>
      </c>
      <c r="AF13" s="458">
        <v>4</v>
      </c>
      <c r="AG13" s="458"/>
      <c r="AH13" s="459"/>
      <c r="AI13" s="456"/>
      <c r="AJ13" s="456"/>
      <c r="AK13" s="456"/>
      <c r="AL13" s="456"/>
      <c r="AM13" s="456"/>
      <c r="AN13" s="456"/>
      <c r="AO13" s="456"/>
      <c r="AP13" s="456"/>
      <c r="AQ13" s="456"/>
      <c r="AR13" s="457"/>
      <c r="AS13" s="460">
        <v>1</v>
      </c>
      <c r="AT13" s="461">
        <v>0</v>
      </c>
      <c r="AU13" s="461">
        <v>2</v>
      </c>
      <c r="AV13" s="461">
        <v>0</v>
      </c>
      <c r="AW13" s="461">
        <v>4</v>
      </c>
      <c r="AX13" s="461">
        <v>0</v>
      </c>
      <c r="AY13" s="461">
        <v>4</v>
      </c>
      <c r="AZ13" s="461">
        <v>0</v>
      </c>
      <c r="BA13" s="461"/>
      <c r="BB13" s="462"/>
      <c r="BC13" s="461"/>
      <c r="BD13" s="462"/>
      <c r="BE13" s="461"/>
      <c r="BF13" s="461"/>
      <c r="BG13" s="461"/>
      <c r="BH13" s="461"/>
      <c r="BI13" s="461"/>
      <c r="BJ13" s="461"/>
      <c r="BK13" s="461"/>
      <c r="BL13" s="461"/>
      <c r="BM13" s="461"/>
      <c r="BN13" s="461"/>
      <c r="BO13" s="460"/>
      <c r="BP13" s="461"/>
      <c r="BQ13" s="461"/>
      <c r="BR13" s="461"/>
      <c r="BS13" s="461"/>
      <c r="BT13" s="461"/>
      <c r="BU13" s="461"/>
      <c r="BV13" s="461"/>
      <c r="BW13" s="461"/>
      <c r="BX13" s="462"/>
      <c r="BY13" s="460"/>
      <c r="BZ13" s="461"/>
      <c r="CA13" s="461"/>
      <c r="CB13" s="461"/>
      <c r="CC13" s="461"/>
      <c r="CD13" s="461"/>
      <c r="CE13" s="461"/>
      <c r="CF13" s="461"/>
      <c r="CG13" s="461"/>
      <c r="CH13" s="462"/>
      <c r="CI13" s="463">
        <f t="shared" si="0"/>
        <v>1</v>
      </c>
      <c r="CJ13" s="463">
        <f t="shared" si="0"/>
        <v>2</v>
      </c>
      <c r="CK13" s="463">
        <v>4</v>
      </c>
      <c r="CL13" s="464">
        <f>(CI13-CJ13)/CK13</f>
        <v>-0.25</v>
      </c>
      <c r="CM13" s="463">
        <f t="shared" si="1"/>
        <v>2</v>
      </c>
      <c r="CN13" s="463">
        <f t="shared" si="1"/>
        <v>4</v>
      </c>
      <c r="CO13" s="464">
        <f>(CM13-CN13)/CK13</f>
        <v>-0.5</v>
      </c>
      <c r="CP13" s="463">
        <f t="shared" si="2"/>
        <v>13</v>
      </c>
      <c r="CQ13" s="463">
        <f t="shared" si="2"/>
        <v>17</v>
      </c>
      <c r="CR13" s="464">
        <f>(CP13-CQ13)/CK13</f>
        <v>-1</v>
      </c>
      <c r="CS13" s="465">
        <v>4</v>
      </c>
    </row>
    <row r="14" spans="1:97" ht="50.1" customHeight="1" thickBot="1" x14ac:dyDescent="0.55000000000000004">
      <c r="B14" s="471">
        <v>5</v>
      </c>
      <c r="C14" s="466" t="s">
        <v>208</v>
      </c>
      <c r="D14" s="466" t="s">
        <v>209</v>
      </c>
      <c r="E14" s="461">
        <v>0</v>
      </c>
      <c r="F14" s="461">
        <v>1</v>
      </c>
      <c r="G14" s="461">
        <v>0</v>
      </c>
      <c r="H14" s="461">
        <v>2</v>
      </c>
      <c r="I14" s="461">
        <v>0</v>
      </c>
      <c r="J14" s="461">
        <v>4</v>
      </c>
      <c r="K14" s="461">
        <v>0</v>
      </c>
      <c r="L14" s="461">
        <v>4</v>
      </c>
      <c r="M14" s="461"/>
      <c r="N14" s="462"/>
      <c r="O14" s="461">
        <v>0</v>
      </c>
      <c r="P14" s="461">
        <v>1</v>
      </c>
      <c r="Q14" s="461">
        <v>0</v>
      </c>
      <c r="R14" s="461">
        <v>2</v>
      </c>
      <c r="S14" s="461">
        <v>0</v>
      </c>
      <c r="T14" s="461">
        <v>4</v>
      </c>
      <c r="U14" s="461">
        <v>1</v>
      </c>
      <c r="V14" s="461">
        <v>4</v>
      </c>
      <c r="W14" s="461"/>
      <c r="X14" s="462"/>
      <c r="Y14" s="460">
        <v>0</v>
      </c>
      <c r="Z14" s="461">
        <v>1</v>
      </c>
      <c r="AA14" s="461">
        <v>0</v>
      </c>
      <c r="AB14" s="461">
        <v>2</v>
      </c>
      <c r="AC14" s="461">
        <v>0</v>
      </c>
      <c r="AD14" s="461">
        <v>4</v>
      </c>
      <c r="AE14" s="461">
        <v>0</v>
      </c>
      <c r="AF14" s="461">
        <v>4</v>
      </c>
      <c r="AG14" s="461"/>
      <c r="AH14" s="461"/>
      <c r="AI14" s="472">
        <v>0</v>
      </c>
      <c r="AJ14" s="473">
        <v>1</v>
      </c>
      <c r="AK14" s="473">
        <v>0</v>
      </c>
      <c r="AL14" s="473">
        <v>2</v>
      </c>
      <c r="AM14" s="473">
        <v>0</v>
      </c>
      <c r="AN14" s="473">
        <v>4</v>
      </c>
      <c r="AO14" s="473">
        <v>0</v>
      </c>
      <c r="AP14" s="473">
        <v>4</v>
      </c>
      <c r="AQ14" s="473"/>
      <c r="AR14" s="474"/>
      <c r="AS14" s="456"/>
      <c r="AT14" s="456"/>
      <c r="AU14" s="456"/>
      <c r="AV14" s="456"/>
      <c r="AW14" s="456"/>
      <c r="AX14" s="456"/>
      <c r="AY14" s="456"/>
      <c r="AZ14" s="456"/>
      <c r="BA14" s="456"/>
      <c r="BB14" s="457"/>
      <c r="BC14" s="461"/>
      <c r="BD14" s="462"/>
      <c r="BE14" s="461"/>
      <c r="BF14" s="461"/>
      <c r="BG14" s="461"/>
      <c r="BH14" s="461"/>
      <c r="BI14" s="461"/>
      <c r="BJ14" s="461"/>
      <c r="BK14" s="461"/>
      <c r="BL14" s="461"/>
      <c r="BM14" s="461"/>
      <c r="BN14" s="461"/>
      <c r="BO14" s="460"/>
      <c r="BP14" s="461"/>
      <c r="BQ14" s="461"/>
      <c r="BR14" s="461"/>
      <c r="BS14" s="461"/>
      <c r="BT14" s="461"/>
      <c r="BU14" s="461"/>
      <c r="BV14" s="461"/>
      <c r="BW14" s="461"/>
      <c r="BX14" s="462"/>
      <c r="BY14" s="460"/>
      <c r="BZ14" s="461"/>
      <c r="CA14" s="461"/>
      <c r="CB14" s="461"/>
      <c r="CC14" s="461"/>
      <c r="CD14" s="461"/>
      <c r="CE14" s="461"/>
      <c r="CF14" s="461"/>
      <c r="CG14" s="461"/>
      <c r="CH14" s="462"/>
      <c r="CI14" s="475">
        <f t="shared" si="0"/>
        <v>0</v>
      </c>
      <c r="CJ14" s="475">
        <f t="shared" si="0"/>
        <v>3</v>
      </c>
      <c r="CK14" s="475">
        <v>4</v>
      </c>
      <c r="CL14" s="476">
        <f>(CI14-CJ14)/CK14</f>
        <v>-0.75</v>
      </c>
      <c r="CM14" s="475">
        <f t="shared" si="1"/>
        <v>0</v>
      </c>
      <c r="CN14" s="475">
        <f t="shared" si="1"/>
        <v>6</v>
      </c>
      <c r="CO14" s="476">
        <f>(CM14-CN14)/CK14</f>
        <v>-1.5</v>
      </c>
      <c r="CP14" s="475">
        <f t="shared" si="2"/>
        <v>0</v>
      </c>
      <c r="CQ14" s="475">
        <f t="shared" si="2"/>
        <v>24</v>
      </c>
      <c r="CR14" s="476">
        <f>(CP14-CQ14)/CK14</f>
        <v>-6</v>
      </c>
      <c r="CS14" s="477">
        <v>5</v>
      </c>
    </row>
    <row r="15" spans="1:97" ht="69.95" hidden="1" customHeight="1" thickBot="1" x14ac:dyDescent="0.45">
      <c r="B15" s="437" t="s">
        <v>210</v>
      </c>
      <c r="C15" s="478"/>
      <c r="D15" s="478"/>
      <c r="E15" s="479"/>
      <c r="F15" s="479"/>
      <c r="G15" s="479"/>
      <c r="H15" s="479"/>
      <c r="I15" s="479"/>
      <c r="J15" s="479"/>
      <c r="K15" s="479"/>
      <c r="L15" s="479"/>
      <c r="M15" s="479"/>
      <c r="N15" s="479"/>
      <c r="O15" s="479"/>
      <c r="P15" s="479"/>
      <c r="Q15" s="479"/>
      <c r="R15" s="479"/>
      <c r="S15" s="479"/>
      <c r="T15" s="479"/>
      <c r="U15" s="479"/>
      <c r="V15" s="479"/>
      <c r="W15" s="479"/>
      <c r="X15" s="479"/>
      <c r="Y15" s="479"/>
      <c r="Z15" s="479"/>
      <c r="AA15" s="479"/>
      <c r="AB15" s="479"/>
      <c r="AC15" s="479"/>
      <c r="AD15" s="479"/>
      <c r="AE15" s="479"/>
      <c r="AF15" s="479"/>
      <c r="AG15" s="479"/>
      <c r="AH15" s="479"/>
      <c r="AI15" s="479"/>
      <c r="AJ15" s="479"/>
      <c r="AK15" s="479"/>
      <c r="AL15" s="479"/>
      <c r="AM15" s="479"/>
      <c r="AN15" s="479"/>
      <c r="AO15" s="479"/>
      <c r="AP15" s="479"/>
      <c r="AQ15" s="479"/>
      <c r="AR15" s="479"/>
      <c r="AS15" s="479"/>
      <c r="AT15" s="479"/>
      <c r="AU15" s="479"/>
      <c r="AV15" s="479"/>
      <c r="AW15" s="479"/>
      <c r="AX15" s="479"/>
      <c r="AY15" s="479"/>
      <c r="AZ15" s="479"/>
      <c r="BA15" s="479"/>
      <c r="BB15" s="479"/>
      <c r="BC15" s="479"/>
      <c r="BD15" s="479"/>
      <c r="BE15" s="479"/>
      <c r="BF15" s="479"/>
      <c r="BG15" s="479"/>
      <c r="BH15" s="479"/>
      <c r="BI15" s="479"/>
      <c r="BJ15" s="479"/>
      <c r="BK15" s="479"/>
      <c r="BL15" s="479"/>
      <c r="BM15" s="479"/>
      <c r="BN15" s="479"/>
      <c r="BO15" s="479"/>
      <c r="BP15" s="479"/>
      <c r="BQ15" s="479"/>
      <c r="BR15" s="479"/>
      <c r="BS15" s="479"/>
      <c r="BT15" s="479"/>
      <c r="BU15" s="479"/>
      <c r="BV15" s="479"/>
      <c r="BW15" s="479"/>
      <c r="BX15" s="479"/>
      <c r="BY15" s="479"/>
      <c r="BZ15" s="479"/>
      <c r="CA15" s="479"/>
      <c r="CB15" s="479"/>
      <c r="CC15" s="479"/>
      <c r="CD15" s="479"/>
      <c r="CE15" s="479"/>
      <c r="CF15" s="479"/>
      <c r="CG15" s="479"/>
      <c r="CH15" s="479"/>
      <c r="CI15" s="480"/>
      <c r="CJ15" s="480"/>
      <c r="CK15" s="480"/>
      <c r="CL15" s="481"/>
      <c r="CM15" s="480"/>
      <c r="CN15" s="480"/>
      <c r="CO15" s="481"/>
      <c r="CP15" s="480"/>
      <c r="CQ15" s="480"/>
      <c r="CR15" s="481"/>
      <c r="CS15" s="481"/>
    </row>
    <row r="16" spans="1:97" ht="137.25" hidden="1" thickBot="1" x14ac:dyDescent="0.25">
      <c r="B16" s="443"/>
      <c r="C16" s="444" t="s">
        <v>187</v>
      </c>
      <c r="D16" s="444"/>
      <c r="E16" s="445" t="s">
        <v>188</v>
      </c>
      <c r="F16" s="445" t="s">
        <v>189</v>
      </c>
      <c r="G16" s="445" t="s">
        <v>190</v>
      </c>
      <c r="H16" s="445" t="s">
        <v>191</v>
      </c>
      <c r="I16" s="446" t="s">
        <v>192</v>
      </c>
      <c r="J16" s="447"/>
      <c r="K16" s="447"/>
      <c r="L16" s="447"/>
      <c r="M16" s="447"/>
      <c r="N16" s="448"/>
      <c r="O16" s="445" t="s">
        <v>188</v>
      </c>
      <c r="P16" s="445" t="s">
        <v>189</v>
      </c>
      <c r="Q16" s="445" t="s">
        <v>190</v>
      </c>
      <c r="R16" s="445" t="s">
        <v>191</v>
      </c>
      <c r="S16" s="446" t="s">
        <v>192</v>
      </c>
      <c r="T16" s="447"/>
      <c r="U16" s="447"/>
      <c r="V16" s="447"/>
      <c r="W16" s="447"/>
      <c r="X16" s="448"/>
      <c r="Y16" s="445" t="s">
        <v>188</v>
      </c>
      <c r="Z16" s="445" t="s">
        <v>189</v>
      </c>
      <c r="AA16" s="445" t="s">
        <v>190</v>
      </c>
      <c r="AB16" s="445" t="s">
        <v>191</v>
      </c>
      <c r="AC16" s="446" t="s">
        <v>192</v>
      </c>
      <c r="AD16" s="447"/>
      <c r="AE16" s="447"/>
      <c r="AF16" s="447"/>
      <c r="AG16" s="447"/>
      <c r="AH16" s="447"/>
      <c r="AI16" s="449" t="s">
        <v>188</v>
      </c>
      <c r="AJ16" s="445" t="s">
        <v>189</v>
      </c>
      <c r="AK16" s="445" t="s">
        <v>190</v>
      </c>
      <c r="AL16" s="445"/>
      <c r="AM16" s="446" t="s">
        <v>192</v>
      </c>
      <c r="AN16" s="447"/>
      <c r="AO16" s="447"/>
      <c r="AP16" s="447"/>
      <c r="AQ16" s="447"/>
      <c r="AR16" s="448"/>
      <c r="AS16" s="445" t="s">
        <v>188</v>
      </c>
      <c r="AT16" s="445" t="s">
        <v>189</v>
      </c>
      <c r="AU16" s="445" t="s">
        <v>190</v>
      </c>
      <c r="AV16" s="445" t="s">
        <v>191</v>
      </c>
      <c r="AW16" s="446" t="s">
        <v>192</v>
      </c>
      <c r="AX16" s="447"/>
      <c r="AY16" s="447"/>
      <c r="AZ16" s="447"/>
      <c r="BA16" s="447"/>
      <c r="BB16" s="448"/>
      <c r="BC16" s="447"/>
      <c r="BD16" s="448"/>
      <c r="BE16" s="447"/>
      <c r="BF16" s="447"/>
      <c r="BG16" s="447"/>
      <c r="BH16" s="447"/>
      <c r="BI16" s="447"/>
      <c r="BJ16" s="447"/>
      <c r="BK16" s="447"/>
      <c r="BL16" s="447"/>
      <c r="BM16" s="447"/>
      <c r="BN16" s="447"/>
      <c r="BO16" s="450"/>
      <c r="BP16" s="447"/>
      <c r="BQ16" s="447"/>
      <c r="BR16" s="447"/>
      <c r="BS16" s="447"/>
      <c r="BT16" s="447"/>
      <c r="BU16" s="447"/>
      <c r="BV16" s="447"/>
      <c r="BW16" s="447"/>
      <c r="BX16" s="448"/>
      <c r="BY16" s="450"/>
      <c r="BZ16" s="447"/>
      <c r="CA16" s="447"/>
      <c r="CB16" s="447"/>
      <c r="CC16" s="447"/>
      <c r="CD16" s="447"/>
      <c r="CE16" s="447"/>
      <c r="CF16" s="447"/>
      <c r="CG16" s="447"/>
      <c r="CH16" s="448"/>
      <c r="CI16" s="451" t="s">
        <v>188</v>
      </c>
      <c r="CJ16" s="451" t="s">
        <v>189</v>
      </c>
      <c r="CK16" s="451" t="s">
        <v>193</v>
      </c>
      <c r="CL16" s="452" t="s">
        <v>211</v>
      </c>
      <c r="CM16" s="451" t="s">
        <v>190</v>
      </c>
      <c r="CN16" s="451" t="s">
        <v>191</v>
      </c>
      <c r="CO16" s="452" t="s">
        <v>195</v>
      </c>
      <c r="CP16" s="451" t="s">
        <v>196</v>
      </c>
      <c r="CQ16" s="451" t="s">
        <v>197</v>
      </c>
      <c r="CR16" s="452" t="s">
        <v>212</v>
      </c>
      <c r="CS16" s="453" t="s">
        <v>199</v>
      </c>
    </row>
    <row r="17" spans="2:97" ht="50.1" hidden="1" customHeight="1" thickBot="1" x14ac:dyDescent="0.55000000000000004">
      <c r="B17" s="454">
        <v>1</v>
      </c>
      <c r="C17" s="482"/>
      <c r="D17" s="483"/>
      <c r="E17" s="456"/>
      <c r="F17" s="456"/>
      <c r="G17" s="456"/>
      <c r="H17" s="456"/>
      <c r="I17" s="456"/>
      <c r="J17" s="456"/>
      <c r="K17" s="456"/>
      <c r="L17" s="456"/>
      <c r="M17" s="456"/>
      <c r="N17" s="457"/>
      <c r="O17" s="456"/>
      <c r="P17" s="456"/>
      <c r="Q17" s="456"/>
      <c r="R17" s="456"/>
      <c r="S17" s="456"/>
      <c r="T17" s="456"/>
      <c r="U17" s="456"/>
      <c r="V17" s="456"/>
      <c r="W17" s="456"/>
      <c r="X17" s="457"/>
      <c r="Y17" s="460"/>
      <c r="Z17" s="461"/>
      <c r="AA17" s="461"/>
      <c r="AB17" s="461"/>
      <c r="AC17" s="461"/>
      <c r="AD17" s="461"/>
      <c r="AE17" s="461"/>
      <c r="AF17" s="461"/>
      <c r="AG17" s="461"/>
      <c r="AH17" s="461"/>
      <c r="AI17" s="460"/>
      <c r="AJ17" s="461"/>
      <c r="AK17" s="461"/>
      <c r="AL17" s="461"/>
      <c r="AM17" s="461"/>
      <c r="AN17" s="461"/>
      <c r="AO17" s="461"/>
      <c r="AP17" s="461"/>
      <c r="AQ17" s="461"/>
      <c r="AR17" s="462"/>
      <c r="AS17" s="460"/>
      <c r="AT17" s="461"/>
      <c r="AU17" s="461"/>
      <c r="AV17" s="461"/>
      <c r="AW17" s="461"/>
      <c r="AX17" s="461"/>
      <c r="AY17" s="461"/>
      <c r="AZ17" s="461"/>
      <c r="BA17" s="461"/>
      <c r="BB17" s="462"/>
      <c r="BC17" s="461"/>
      <c r="BD17" s="462"/>
      <c r="BE17" s="461"/>
      <c r="BF17" s="461"/>
      <c r="BG17" s="461"/>
      <c r="BH17" s="461"/>
      <c r="BI17" s="461"/>
      <c r="BJ17" s="461"/>
      <c r="BK17" s="461"/>
      <c r="BL17" s="461"/>
      <c r="BM17" s="461"/>
      <c r="BN17" s="461"/>
      <c r="BO17" s="460"/>
      <c r="BP17" s="461"/>
      <c r="BQ17" s="461"/>
      <c r="BR17" s="461"/>
      <c r="BS17" s="461"/>
      <c r="BT17" s="461"/>
      <c r="BU17" s="461"/>
      <c r="BV17" s="461"/>
      <c r="BW17" s="461"/>
      <c r="BX17" s="462"/>
      <c r="BY17" s="460"/>
      <c r="BZ17" s="461"/>
      <c r="CA17" s="461"/>
      <c r="CB17" s="461"/>
      <c r="CC17" s="461"/>
      <c r="CD17" s="461"/>
      <c r="CE17" s="461"/>
      <c r="CF17" s="461"/>
      <c r="CG17" s="461"/>
      <c r="CH17" s="462"/>
      <c r="CI17" s="463">
        <f t="shared" ref="CI17:CJ20" si="3">E17+Y17+AI17+AS17</f>
        <v>0</v>
      </c>
      <c r="CJ17" s="463">
        <f t="shared" si="3"/>
        <v>0</v>
      </c>
      <c r="CK17" s="463">
        <v>3</v>
      </c>
      <c r="CL17" s="464">
        <f>(CI17-CJ17)/CK17</f>
        <v>0</v>
      </c>
      <c r="CM17" s="463">
        <f t="shared" ref="CM17:CN20" si="4">G17+AA17+AK17+AU17</f>
        <v>0</v>
      </c>
      <c r="CN17" s="463">
        <f t="shared" si="4"/>
        <v>0</v>
      </c>
      <c r="CO17" s="464">
        <f>(CM17-CN17)/CK17</f>
        <v>0</v>
      </c>
      <c r="CP17" s="463">
        <f t="shared" ref="CP17:CQ20" si="5">I17+K17+M17+AC17+AE17+AG17+AM17+AO17+AQ17+AW17+AY17+BA17</f>
        <v>0</v>
      </c>
      <c r="CQ17" s="463">
        <f t="shared" si="5"/>
        <v>0</v>
      </c>
      <c r="CR17" s="464">
        <f>(CP17-CQ17)/CK17</f>
        <v>0</v>
      </c>
      <c r="CS17" s="465"/>
    </row>
    <row r="18" spans="2:97" ht="50.1" hidden="1" customHeight="1" thickBot="1" x14ac:dyDescent="0.55000000000000004">
      <c r="B18" s="454">
        <v>2</v>
      </c>
      <c r="C18" s="483"/>
      <c r="D18" s="483"/>
      <c r="E18" s="461"/>
      <c r="F18" s="461"/>
      <c r="G18" s="461"/>
      <c r="H18" s="461"/>
      <c r="I18" s="461"/>
      <c r="J18" s="461"/>
      <c r="K18" s="461"/>
      <c r="L18" s="461"/>
      <c r="M18" s="461"/>
      <c r="N18" s="462"/>
      <c r="O18" s="461"/>
      <c r="P18" s="461"/>
      <c r="Q18" s="461"/>
      <c r="R18" s="461"/>
      <c r="S18" s="461"/>
      <c r="T18" s="461"/>
      <c r="U18" s="461"/>
      <c r="V18" s="461"/>
      <c r="W18" s="461"/>
      <c r="X18" s="462"/>
      <c r="Y18" s="456"/>
      <c r="Z18" s="456"/>
      <c r="AA18" s="456"/>
      <c r="AB18" s="456"/>
      <c r="AC18" s="456"/>
      <c r="AD18" s="456"/>
      <c r="AE18" s="456"/>
      <c r="AF18" s="456"/>
      <c r="AG18" s="456"/>
      <c r="AH18" s="457"/>
      <c r="AI18" s="467"/>
      <c r="AJ18" s="468"/>
      <c r="AK18" s="468"/>
      <c r="AL18" s="468"/>
      <c r="AM18" s="468"/>
      <c r="AN18" s="468"/>
      <c r="AO18" s="468"/>
      <c r="AP18" s="468"/>
      <c r="AQ18" s="468"/>
      <c r="AR18" s="469"/>
      <c r="AS18" s="460"/>
      <c r="AT18" s="461"/>
      <c r="AU18" s="461"/>
      <c r="AV18" s="461"/>
      <c r="AW18" s="461"/>
      <c r="AX18" s="461"/>
      <c r="AY18" s="461"/>
      <c r="AZ18" s="461"/>
      <c r="BA18" s="461"/>
      <c r="BB18" s="462"/>
      <c r="BC18" s="461"/>
      <c r="BD18" s="462"/>
      <c r="BE18" s="461"/>
      <c r="BF18" s="461"/>
      <c r="BG18" s="461"/>
      <c r="BH18" s="461"/>
      <c r="BI18" s="461"/>
      <c r="BJ18" s="461"/>
      <c r="BK18" s="461"/>
      <c r="BL18" s="461"/>
      <c r="BM18" s="461"/>
      <c r="BN18" s="461"/>
      <c r="BO18" s="460"/>
      <c r="BP18" s="461"/>
      <c r="BQ18" s="461"/>
      <c r="BR18" s="461"/>
      <c r="BS18" s="461"/>
      <c r="BT18" s="461"/>
      <c r="BU18" s="461"/>
      <c r="BV18" s="461"/>
      <c r="BW18" s="461"/>
      <c r="BX18" s="462"/>
      <c r="BY18" s="460"/>
      <c r="BZ18" s="461"/>
      <c r="CA18" s="461"/>
      <c r="CB18" s="461"/>
      <c r="CC18" s="461"/>
      <c r="CD18" s="461"/>
      <c r="CE18" s="461"/>
      <c r="CF18" s="461"/>
      <c r="CG18" s="461"/>
      <c r="CH18" s="462"/>
      <c r="CI18" s="463">
        <f t="shared" si="3"/>
        <v>0</v>
      </c>
      <c r="CJ18" s="463">
        <f t="shared" si="3"/>
        <v>0</v>
      </c>
      <c r="CK18" s="463">
        <v>3</v>
      </c>
      <c r="CL18" s="464">
        <f>(CI18-CJ18)/CK18</f>
        <v>0</v>
      </c>
      <c r="CM18" s="463">
        <f t="shared" si="4"/>
        <v>0</v>
      </c>
      <c r="CN18" s="463">
        <f t="shared" si="4"/>
        <v>0</v>
      </c>
      <c r="CO18" s="464">
        <f>(CM18-CN18)/CK18</f>
        <v>0</v>
      </c>
      <c r="CP18" s="463">
        <f t="shared" si="5"/>
        <v>0</v>
      </c>
      <c r="CQ18" s="463">
        <f t="shared" si="5"/>
        <v>0</v>
      </c>
      <c r="CR18" s="464">
        <f>(CP18-CQ18)/CK18</f>
        <v>0</v>
      </c>
      <c r="CS18" s="465"/>
    </row>
    <row r="19" spans="2:97" ht="50.1" hidden="1" customHeight="1" thickBot="1" x14ac:dyDescent="0.55000000000000004">
      <c r="B19" s="454">
        <v>3</v>
      </c>
      <c r="C19" s="483"/>
      <c r="D19" s="483"/>
      <c r="E19" s="461"/>
      <c r="F19" s="461"/>
      <c r="G19" s="461"/>
      <c r="H19" s="461"/>
      <c r="I19" s="461"/>
      <c r="J19" s="461"/>
      <c r="K19" s="461"/>
      <c r="L19" s="461"/>
      <c r="M19" s="461"/>
      <c r="N19" s="462"/>
      <c r="O19" s="461"/>
      <c r="P19" s="461"/>
      <c r="Q19" s="461"/>
      <c r="R19" s="461"/>
      <c r="S19" s="461"/>
      <c r="T19" s="461"/>
      <c r="U19" s="461"/>
      <c r="V19" s="461"/>
      <c r="W19" s="461"/>
      <c r="X19" s="462"/>
      <c r="Y19" s="460"/>
      <c r="Z19" s="461"/>
      <c r="AA19" s="461"/>
      <c r="AB19" s="461"/>
      <c r="AC19" s="461"/>
      <c r="AD19" s="461"/>
      <c r="AE19" s="461"/>
      <c r="AF19" s="461"/>
      <c r="AG19" s="461"/>
      <c r="AH19" s="461"/>
      <c r="AI19" s="456"/>
      <c r="AJ19" s="456"/>
      <c r="AK19" s="456"/>
      <c r="AL19" s="456"/>
      <c r="AM19" s="456"/>
      <c r="AN19" s="456"/>
      <c r="AO19" s="456"/>
      <c r="AP19" s="456"/>
      <c r="AQ19" s="456"/>
      <c r="AR19" s="457"/>
      <c r="AS19" s="460"/>
      <c r="AT19" s="461"/>
      <c r="AU19" s="461"/>
      <c r="AV19" s="461"/>
      <c r="AW19" s="461"/>
      <c r="AX19" s="461"/>
      <c r="AY19" s="461"/>
      <c r="AZ19" s="461"/>
      <c r="BA19" s="461"/>
      <c r="BB19" s="462"/>
      <c r="BC19" s="461"/>
      <c r="BD19" s="462"/>
      <c r="BE19" s="461"/>
      <c r="BF19" s="461"/>
      <c r="BG19" s="461"/>
      <c r="BH19" s="461"/>
      <c r="BI19" s="461"/>
      <c r="BJ19" s="461"/>
      <c r="BK19" s="461"/>
      <c r="BL19" s="461"/>
      <c r="BM19" s="461"/>
      <c r="BN19" s="461"/>
      <c r="BO19" s="460"/>
      <c r="BP19" s="461"/>
      <c r="BQ19" s="461"/>
      <c r="BR19" s="461"/>
      <c r="BS19" s="461"/>
      <c r="BT19" s="461"/>
      <c r="BU19" s="461"/>
      <c r="BV19" s="461"/>
      <c r="BW19" s="461"/>
      <c r="BX19" s="462"/>
      <c r="BY19" s="460"/>
      <c r="BZ19" s="461"/>
      <c r="CA19" s="461"/>
      <c r="CB19" s="461"/>
      <c r="CC19" s="461"/>
      <c r="CD19" s="461"/>
      <c r="CE19" s="461"/>
      <c r="CF19" s="461"/>
      <c r="CG19" s="461"/>
      <c r="CH19" s="462"/>
      <c r="CI19" s="463">
        <f t="shared" si="3"/>
        <v>0</v>
      </c>
      <c r="CJ19" s="463">
        <f t="shared" si="3"/>
        <v>0</v>
      </c>
      <c r="CK19" s="463">
        <v>3</v>
      </c>
      <c r="CL19" s="464">
        <f>(CI19-CJ19)/CK19</f>
        <v>0</v>
      </c>
      <c r="CM19" s="463">
        <f t="shared" si="4"/>
        <v>0</v>
      </c>
      <c r="CN19" s="463">
        <f t="shared" si="4"/>
        <v>0</v>
      </c>
      <c r="CO19" s="464">
        <f>(CM19-CN19)/CK19</f>
        <v>0</v>
      </c>
      <c r="CP19" s="463">
        <f t="shared" si="5"/>
        <v>0</v>
      </c>
      <c r="CQ19" s="463">
        <f t="shared" si="5"/>
        <v>0</v>
      </c>
      <c r="CR19" s="464">
        <f>(CP19-CQ19)/CK19</f>
        <v>0</v>
      </c>
      <c r="CS19" s="465"/>
    </row>
    <row r="20" spans="2:97" ht="50.1" hidden="1" customHeight="1" thickBot="1" x14ac:dyDescent="0.55000000000000004">
      <c r="B20" s="471">
        <v>4</v>
      </c>
      <c r="C20" s="484"/>
      <c r="D20" s="484"/>
      <c r="E20" s="461"/>
      <c r="F20" s="461"/>
      <c r="G20" s="461"/>
      <c r="H20" s="461"/>
      <c r="I20" s="461"/>
      <c r="J20" s="461"/>
      <c r="K20" s="461"/>
      <c r="L20" s="461"/>
      <c r="M20" s="461"/>
      <c r="N20" s="462"/>
      <c r="O20" s="461"/>
      <c r="P20" s="461"/>
      <c r="Q20" s="461"/>
      <c r="R20" s="461"/>
      <c r="S20" s="461"/>
      <c r="T20" s="461"/>
      <c r="U20" s="461"/>
      <c r="V20" s="461"/>
      <c r="W20" s="461"/>
      <c r="X20" s="462"/>
      <c r="Y20" s="460"/>
      <c r="Z20" s="461"/>
      <c r="AA20" s="461"/>
      <c r="AB20" s="461"/>
      <c r="AC20" s="461"/>
      <c r="AD20" s="461"/>
      <c r="AE20" s="461"/>
      <c r="AF20" s="461"/>
      <c r="AG20" s="461"/>
      <c r="AH20" s="461"/>
      <c r="AI20" s="472"/>
      <c r="AJ20" s="473"/>
      <c r="AK20" s="473"/>
      <c r="AL20" s="473"/>
      <c r="AM20" s="473"/>
      <c r="AN20" s="473"/>
      <c r="AO20" s="473"/>
      <c r="AP20" s="473"/>
      <c r="AQ20" s="473"/>
      <c r="AR20" s="474"/>
      <c r="AS20" s="456"/>
      <c r="AT20" s="456"/>
      <c r="AU20" s="456"/>
      <c r="AV20" s="456"/>
      <c r="AW20" s="456"/>
      <c r="AX20" s="456"/>
      <c r="AY20" s="456"/>
      <c r="AZ20" s="456"/>
      <c r="BA20" s="456"/>
      <c r="BB20" s="457"/>
      <c r="BC20" s="461"/>
      <c r="BD20" s="462"/>
      <c r="BE20" s="461"/>
      <c r="BF20" s="461"/>
      <c r="BG20" s="461"/>
      <c r="BH20" s="461"/>
      <c r="BI20" s="461"/>
      <c r="BJ20" s="461"/>
      <c r="BK20" s="461"/>
      <c r="BL20" s="461"/>
      <c r="BM20" s="461"/>
      <c r="BN20" s="461"/>
      <c r="BO20" s="460"/>
      <c r="BP20" s="461"/>
      <c r="BQ20" s="461"/>
      <c r="BR20" s="461"/>
      <c r="BS20" s="461"/>
      <c r="BT20" s="461"/>
      <c r="BU20" s="461"/>
      <c r="BV20" s="461"/>
      <c r="BW20" s="461"/>
      <c r="BX20" s="462"/>
      <c r="BY20" s="460"/>
      <c r="BZ20" s="461"/>
      <c r="CA20" s="461"/>
      <c r="CB20" s="461"/>
      <c r="CC20" s="461"/>
      <c r="CD20" s="461"/>
      <c r="CE20" s="461"/>
      <c r="CF20" s="461"/>
      <c r="CG20" s="461"/>
      <c r="CH20" s="462"/>
      <c r="CI20" s="475">
        <f t="shared" si="3"/>
        <v>0</v>
      </c>
      <c r="CJ20" s="475">
        <f t="shared" si="3"/>
        <v>0</v>
      </c>
      <c r="CK20" s="475">
        <v>3</v>
      </c>
      <c r="CL20" s="476">
        <f>(CI20-CJ20)/CK20</f>
        <v>0</v>
      </c>
      <c r="CM20" s="475">
        <f t="shared" si="4"/>
        <v>0</v>
      </c>
      <c r="CN20" s="475">
        <f t="shared" si="4"/>
        <v>0</v>
      </c>
      <c r="CO20" s="476">
        <f>(CM20-CN20)/CK20</f>
        <v>0</v>
      </c>
      <c r="CP20" s="475">
        <f t="shared" si="5"/>
        <v>0</v>
      </c>
      <c r="CQ20" s="475">
        <f t="shared" si="5"/>
        <v>0</v>
      </c>
      <c r="CR20" s="476">
        <f>(CP20-CQ20)/CK20</f>
        <v>0</v>
      </c>
      <c r="CS20" s="477"/>
    </row>
    <row r="21" spans="2:97" ht="69.95" hidden="1" customHeight="1" thickBot="1" x14ac:dyDescent="0.5">
      <c r="B21" s="437" t="s">
        <v>213</v>
      </c>
      <c r="C21" s="478"/>
      <c r="D21" s="478"/>
      <c r="E21" s="479"/>
      <c r="F21" s="479"/>
      <c r="G21" s="479"/>
      <c r="H21" s="479"/>
      <c r="I21" s="479"/>
      <c r="J21" s="479"/>
      <c r="K21" s="479"/>
      <c r="L21" s="479"/>
      <c r="M21" s="479"/>
      <c r="N21" s="479"/>
      <c r="O21" s="479"/>
      <c r="P21" s="479"/>
      <c r="Q21" s="479"/>
      <c r="R21" s="479"/>
      <c r="S21" s="479"/>
      <c r="T21" s="479"/>
      <c r="U21" s="479"/>
      <c r="V21" s="479"/>
      <c r="W21" s="479"/>
      <c r="X21" s="479"/>
      <c r="Y21" s="479"/>
      <c r="Z21" s="479"/>
      <c r="AA21" s="479"/>
      <c r="AB21" s="479"/>
      <c r="AC21" s="479"/>
      <c r="AD21" s="479"/>
      <c r="AE21" s="479"/>
      <c r="AF21" s="479"/>
      <c r="AG21" s="479"/>
      <c r="AH21" s="479"/>
      <c r="AI21" s="479"/>
      <c r="AJ21" s="479"/>
      <c r="AK21" s="479"/>
      <c r="AL21" s="479"/>
      <c r="AM21" s="479"/>
      <c r="AN21" s="479"/>
      <c r="AO21" s="479"/>
      <c r="AP21" s="479"/>
      <c r="AQ21" s="479"/>
      <c r="AR21" s="479"/>
      <c r="AS21" s="479"/>
      <c r="AT21" s="479"/>
      <c r="AU21" s="479"/>
      <c r="AV21" s="479"/>
      <c r="AW21" s="479"/>
      <c r="AX21" s="479"/>
      <c r="AY21" s="479"/>
      <c r="AZ21" s="479"/>
      <c r="BA21" s="479"/>
      <c r="BB21" s="479"/>
      <c r="BC21" s="479"/>
      <c r="BD21" s="479"/>
      <c r="BE21" s="479"/>
      <c r="BF21" s="479"/>
      <c r="BG21" s="479"/>
      <c r="BH21" s="479"/>
      <c r="BI21" s="479"/>
      <c r="BJ21" s="479"/>
      <c r="BK21" s="479"/>
      <c r="BL21" s="479"/>
      <c r="BM21" s="479"/>
      <c r="BN21" s="479"/>
      <c r="BO21" s="479"/>
      <c r="BP21" s="479"/>
      <c r="BQ21" s="479"/>
      <c r="BR21" s="479"/>
      <c r="BS21" s="479"/>
      <c r="BT21" s="479"/>
      <c r="BU21" s="479"/>
      <c r="BV21" s="479"/>
      <c r="BW21" s="479"/>
      <c r="BX21" s="479"/>
      <c r="BY21" s="479"/>
      <c r="BZ21" s="479"/>
      <c r="CA21" s="479"/>
      <c r="CB21" s="479"/>
      <c r="CC21" s="479"/>
      <c r="CD21" s="479"/>
      <c r="CE21" s="479"/>
      <c r="CF21" s="479"/>
      <c r="CG21" s="479"/>
      <c r="CH21" s="479"/>
      <c r="CI21" s="480"/>
      <c r="CJ21" s="480"/>
      <c r="CK21" s="485"/>
      <c r="CL21" s="481"/>
      <c r="CM21" s="480"/>
      <c r="CN21" s="480"/>
      <c r="CO21" s="481"/>
      <c r="CP21" s="480"/>
      <c r="CQ21" s="480"/>
      <c r="CR21" s="481"/>
      <c r="CS21" s="481"/>
    </row>
    <row r="22" spans="2:97" ht="137.25" hidden="1" thickBot="1" x14ac:dyDescent="0.25">
      <c r="B22" s="443"/>
      <c r="C22" s="444" t="s">
        <v>187</v>
      </c>
      <c r="D22" s="444"/>
      <c r="E22" s="445" t="s">
        <v>188</v>
      </c>
      <c r="F22" s="445" t="s">
        <v>189</v>
      </c>
      <c r="G22" s="445" t="s">
        <v>190</v>
      </c>
      <c r="H22" s="445" t="s">
        <v>191</v>
      </c>
      <c r="I22" s="446" t="s">
        <v>192</v>
      </c>
      <c r="J22" s="447"/>
      <c r="K22" s="447"/>
      <c r="L22" s="447"/>
      <c r="M22" s="447"/>
      <c r="N22" s="448"/>
      <c r="O22" s="445" t="s">
        <v>188</v>
      </c>
      <c r="P22" s="445" t="s">
        <v>189</v>
      </c>
      <c r="Q22" s="445" t="s">
        <v>190</v>
      </c>
      <c r="R22" s="445" t="s">
        <v>191</v>
      </c>
      <c r="S22" s="446" t="s">
        <v>192</v>
      </c>
      <c r="T22" s="447"/>
      <c r="U22" s="447"/>
      <c r="V22" s="447"/>
      <c r="W22" s="447"/>
      <c r="X22" s="448"/>
      <c r="Y22" s="445" t="s">
        <v>188</v>
      </c>
      <c r="Z22" s="445" t="s">
        <v>189</v>
      </c>
      <c r="AA22" s="445" t="s">
        <v>190</v>
      </c>
      <c r="AB22" s="445" t="s">
        <v>191</v>
      </c>
      <c r="AC22" s="446" t="s">
        <v>192</v>
      </c>
      <c r="AD22" s="447"/>
      <c r="AE22" s="447"/>
      <c r="AF22" s="447"/>
      <c r="AG22" s="447"/>
      <c r="AH22" s="447"/>
      <c r="AI22" s="449" t="s">
        <v>188</v>
      </c>
      <c r="AJ22" s="445" t="s">
        <v>189</v>
      </c>
      <c r="AK22" s="445" t="s">
        <v>190</v>
      </c>
      <c r="AL22" s="445" t="s">
        <v>191</v>
      </c>
      <c r="AM22" s="446" t="s">
        <v>192</v>
      </c>
      <c r="AN22" s="447"/>
      <c r="AO22" s="447"/>
      <c r="AP22" s="447"/>
      <c r="AQ22" s="447"/>
      <c r="AR22" s="448"/>
      <c r="AS22" s="445" t="s">
        <v>188</v>
      </c>
      <c r="AT22" s="445" t="s">
        <v>189</v>
      </c>
      <c r="AU22" s="445" t="s">
        <v>190</v>
      </c>
      <c r="AV22" s="445" t="s">
        <v>191</v>
      </c>
      <c r="AW22" s="446" t="s">
        <v>192</v>
      </c>
      <c r="AX22" s="447"/>
      <c r="AY22" s="447"/>
      <c r="AZ22" s="447"/>
      <c r="BA22" s="447"/>
      <c r="BB22" s="448"/>
      <c r="BC22" s="447"/>
      <c r="BD22" s="448"/>
      <c r="BE22" s="447"/>
      <c r="BF22" s="447"/>
      <c r="BG22" s="447"/>
      <c r="BH22" s="447"/>
      <c r="BI22" s="447"/>
      <c r="BJ22" s="447"/>
      <c r="BK22" s="447"/>
      <c r="BL22" s="447"/>
      <c r="BM22" s="447"/>
      <c r="BN22" s="447"/>
      <c r="BO22" s="450"/>
      <c r="BP22" s="447"/>
      <c r="BQ22" s="447"/>
      <c r="BR22" s="447"/>
      <c r="BS22" s="447"/>
      <c r="BT22" s="447"/>
      <c r="BU22" s="447"/>
      <c r="BV22" s="447"/>
      <c r="BW22" s="447"/>
      <c r="BX22" s="448"/>
      <c r="BY22" s="450"/>
      <c r="BZ22" s="447"/>
      <c r="CA22" s="447"/>
      <c r="CB22" s="447"/>
      <c r="CC22" s="447"/>
      <c r="CD22" s="447"/>
      <c r="CE22" s="447"/>
      <c r="CF22" s="447"/>
      <c r="CG22" s="447"/>
      <c r="CH22" s="448"/>
      <c r="CI22" s="451" t="s">
        <v>188</v>
      </c>
      <c r="CJ22" s="451" t="s">
        <v>189</v>
      </c>
      <c r="CK22" s="451" t="s">
        <v>193</v>
      </c>
      <c r="CL22" s="452" t="s">
        <v>211</v>
      </c>
      <c r="CM22" s="451" t="s">
        <v>190</v>
      </c>
      <c r="CN22" s="451" t="s">
        <v>191</v>
      </c>
      <c r="CO22" s="452" t="s">
        <v>195</v>
      </c>
      <c r="CP22" s="451" t="s">
        <v>196</v>
      </c>
      <c r="CQ22" s="451" t="s">
        <v>197</v>
      </c>
      <c r="CR22" s="452" t="s">
        <v>212</v>
      </c>
      <c r="CS22" s="453" t="s">
        <v>199</v>
      </c>
    </row>
    <row r="23" spans="2:97" ht="50.1" hidden="1" customHeight="1" thickBot="1" x14ac:dyDescent="0.55000000000000004">
      <c r="B23" s="454">
        <v>1</v>
      </c>
      <c r="C23" s="483"/>
      <c r="D23" s="483"/>
      <c r="E23" s="456"/>
      <c r="F23" s="456"/>
      <c r="G23" s="456"/>
      <c r="H23" s="456"/>
      <c r="I23" s="456"/>
      <c r="J23" s="456"/>
      <c r="K23" s="456"/>
      <c r="L23" s="456"/>
      <c r="M23" s="456"/>
      <c r="N23" s="457"/>
      <c r="O23" s="456"/>
      <c r="P23" s="456"/>
      <c r="Q23" s="456"/>
      <c r="R23" s="456"/>
      <c r="S23" s="456"/>
      <c r="T23" s="456"/>
      <c r="U23" s="456"/>
      <c r="V23" s="456"/>
      <c r="W23" s="456"/>
      <c r="X23" s="457"/>
      <c r="Y23" s="460"/>
      <c r="Z23" s="461"/>
      <c r="AA23" s="461"/>
      <c r="AB23" s="461"/>
      <c r="AC23" s="461"/>
      <c r="AD23" s="461"/>
      <c r="AE23" s="461"/>
      <c r="AF23" s="461"/>
      <c r="AG23" s="461"/>
      <c r="AH23" s="461"/>
      <c r="AI23" s="460"/>
      <c r="AJ23" s="461"/>
      <c r="AK23" s="461"/>
      <c r="AL23" s="461"/>
      <c r="AM23" s="461"/>
      <c r="AN23" s="461"/>
      <c r="AO23" s="461"/>
      <c r="AP23" s="461"/>
      <c r="AQ23" s="461"/>
      <c r="AR23" s="462"/>
      <c r="AS23" s="460"/>
      <c r="AT23" s="461"/>
      <c r="AU23" s="461"/>
      <c r="AV23" s="461"/>
      <c r="AW23" s="461"/>
      <c r="AX23" s="461"/>
      <c r="AY23" s="461"/>
      <c r="AZ23" s="461"/>
      <c r="BA23" s="461"/>
      <c r="BB23" s="462"/>
      <c r="BC23" s="461"/>
      <c r="BD23" s="462"/>
      <c r="BE23" s="461"/>
      <c r="BF23" s="461"/>
      <c r="BG23" s="461"/>
      <c r="BH23" s="461"/>
      <c r="BI23" s="461"/>
      <c r="BJ23" s="461"/>
      <c r="BK23" s="461"/>
      <c r="BL23" s="461"/>
      <c r="BM23" s="461"/>
      <c r="BN23" s="461"/>
      <c r="BO23" s="460"/>
      <c r="BP23" s="461"/>
      <c r="BQ23" s="461"/>
      <c r="BR23" s="461"/>
      <c r="BS23" s="461"/>
      <c r="BT23" s="461"/>
      <c r="BU23" s="461"/>
      <c r="BV23" s="461"/>
      <c r="BW23" s="461"/>
      <c r="BX23" s="462"/>
      <c r="BY23" s="460"/>
      <c r="BZ23" s="461"/>
      <c r="CA23" s="461"/>
      <c r="CB23" s="461"/>
      <c r="CC23" s="461"/>
      <c r="CD23" s="461"/>
      <c r="CE23" s="461"/>
      <c r="CF23" s="461"/>
      <c r="CG23" s="461"/>
      <c r="CH23" s="462"/>
      <c r="CI23" s="463">
        <f t="shared" ref="CI23:CJ26" si="6">E23+Y23+AI23+AS23</f>
        <v>0</v>
      </c>
      <c r="CJ23" s="463">
        <f t="shared" si="6"/>
        <v>0</v>
      </c>
      <c r="CK23" s="463">
        <v>3</v>
      </c>
      <c r="CL23" s="464">
        <f>(CI23-CJ23)/CK23</f>
        <v>0</v>
      </c>
      <c r="CM23" s="463">
        <f t="shared" ref="CM23:CN26" si="7">G23+AA23+AK23+AU23</f>
        <v>0</v>
      </c>
      <c r="CN23" s="463">
        <f t="shared" si="7"/>
        <v>0</v>
      </c>
      <c r="CO23" s="464">
        <f>(CM23-CN23)/CK23</f>
        <v>0</v>
      </c>
      <c r="CP23" s="463">
        <f t="shared" ref="CP23:CQ26" si="8">I23+K23+M23+AC23+AE23+AG23+AM23+AO23+AQ23+AW23+AY23+BA23</f>
        <v>0</v>
      </c>
      <c r="CQ23" s="463">
        <f t="shared" si="8"/>
        <v>0</v>
      </c>
      <c r="CR23" s="464">
        <f>(CP23-CQ23)/CK23</f>
        <v>0</v>
      </c>
      <c r="CS23" s="465"/>
    </row>
    <row r="24" spans="2:97" ht="50.1" hidden="1" customHeight="1" thickBot="1" x14ac:dyDescent="0.55000000000000004">
      <c r="B24" s="454">
        <v>2</v>
      </c>
      <c r="C24" s="483"/>
      <c r="D24" s="483"/>
      <c r="E24" s="461"/>
      <c r="F24" s="461"/>
      <c r="G24" s="461"/>
      <c r="H24" s="461"/>
      <c r="I24" s="461"/>
      <c r="J24" s="461"/>
      <c r="K24" s="461"/>
      <c r="L24" s="461"/>
      <c r="M24" s="461"/>
      <c r="N24" s="462"/>
      <c r="O24" s="461"/>
      <c r="P24" s="461"/>
      <c r="Q24" s="461"/>
      <c r="R24" s="461"/>
      <c r="S24" s="461"/>
      <c r="T24" s="461"/>
      <c r="U24" s="461"/>
      <c r="V24" s="461"/>
      <c r="W24" s="461"/>
      <c r="X24" s="462"/>
      <c r="Y24" s="456"/>
      <c r="Z24" s="456"/>
      <c r="AA24" s="456"/>
      <c r="AB24" s="456"/>
      <c r="AC24" s="456"/>
      <c r="AD24" s="456"/>
      <c r="AE24" s="456"/>
      <c r="AF24" s="456"/>
      <c r="AG24" s="456"/>
      <c r="AH24" s="457"/>
      <c r="AI24" s="467"/>
      <c r="AJ24" s="468"/>
      <c r="AK24" s="468"/>
      <c r="AL24" s="468"/>
      <c r="AM24" s="468"/>
      <c r="AN24" s="468"/>
      <c r="AO24" s="468"/>
      <c r="AP24" s="468"/>
      <c r="AQ24" s="468"/>
      <c r="AR24" s="469"/>
      <c r="AS24" s="460"/>
      <c r="AT24" s="461"/>
      <c r="AU24" s="461"/>
      <c r="AV24" s="461"/>
      <c r="AW24" s="461"/>
      <c r="AX24" s="461"/>
      <c r="AY24" s="461"/>
      <c r="AZ24" s="461"/>
      <c r="BA24" s="461"/>
      <c r="BB24" s="462"/>
      <c r="BC24" s="461"/>
      <c r="BD24" s="462"/>
      <c r="BE24" s="461"/>
      <c r="BF24" s="461"/>
      <c r="BG24" s="461"/>
      <c r="BH24" s="461"/>
      <c r="BI24" s="461"/>
      <c r="BJ24" s="461"/>
      <c r="BK24" s="461"/>
      <c r="BL24" s="461"/>
      <c r="BM24" s="461"/>
      <c r="BN24" s="461"/>
      <c r="BO24" s="460"/>
      <c r="BP24" s="461"/>
      <c r="BQ24" s="461"/>
      <c r="BR24" s="461"/>
      <c r="BS24" s="461"/>
      <c r="BT24" s="461"/>
      <c r="BU24" s="461"/>
      <c r="BV24" s="461"/>
      <c r="BW24" s="461"/>
      <c r="BX24" s="462"/>
      <c r="BY24" s="460"/>
      <c r="BZ24" s="461"/>
      <c r="CA24" s="461"/>
      <c r="CB24" s="461"/>
      <c r="CC24" s="461"/>
      <c r="CD24" s="461"/>
      <c r="CE24" s="461"/>
      <c r="CF24" s="461"/>
      <c r="CG24" s="461"/>
      <c r="CH24" s="462"/>
      <c r="CI24" s="463">
        <f t="shared" si="6"/>
        <v>0</v>
      </c>
      <c r="CJ24" s="463">
        <f t="shared" si="6"/>
        <v>0</v>
      </c>
      <c r="CK24" s="463">
        <v>3</v>
      </c>
      <c r="CL24" s="464">
        <f>(CI24-CJ24)/CK24</f>
        <v>0</v>
      </c>
      <c r="CM24" s="463">
        <f t="shared" si="7"/>
        <v>0</v>
      </c>
      <c r="CN24" s="463">
        <f t="shared" si="7"/>
        <v>0</v>
      </c>
      <c r="CO24" s="464">
        <f>(CM24-CN24)/CK24</f>
        <v>0</v>
      </c>
      <c r="CP24" s="463">
        <f t="shared" si="8"/>
        <v>0</v>
      </c>
      <c r="CQ24" s="463">
        <f t="shared" si="8"/>
        <v>0</v>
      </c>
      <c r="CR24" s="464">
        <f>(CP24-CQ24)/CK24</f>
        <v>0</v>
      </c>
      <c r="CS24" s="465"/>
    </row>
    <row r="25" spans="2:97" ht="50.1" hidden="1" customHeight="1" thickBot="1" x14ac:dyDescent="0.55000000000000004">
      <c r="B25" s="454">
        <v>3</v>
      </c>
      <c r="C25" s="483"/>
      <c r="D25" s="483"/>
      <c r="E25" s="461"/>
      <c r="F25" s="461"/>
      <c r="G25" s="461"/>
      <c r="H25" s="461"/>
      <c r="I25" s="461"/>
      <c r="J25" s="461"/>
      <c r="K25" s="461"/>
      <c r="L25" s="461"/>
      <c r="M25" s="461"/>
      <c r="N25" s="462"/>
      <c r="O25" s="461"/>
      <c r="P25" s="461"/>
      <c r="Q25" s="461"/>
      <c r="R25" s="461"/>
      <c r="S25" s="461"/>
      <c r="T25" s="461"/>
      <c r="U25" s="461"/>
      <c r="V25" s="461"/>
      <c r="W25" s="461"/>
      <c r="X25" s="462"/>
      <c r="Y25" s="460"/>
      <c r="Z25" s="461"/>
      <c r="AA25" s="461"/>
      <c r="AB25" s="461"/>
      <c r="AC25" s="461"/>
      <c r="AD25" s="461"/>
      <c r="AE25" s="461"/>
      <c r="AF25" s="461"/>
      <c r="AG25" s="461"/>
      <c r="AH25" s="461"/>
      <c r="AI25" s="456"/>
      <c r="AJ25" s="456"/>
      <c r="AK25" s="456"/>
      <c r="AL25" s="456"/>
      <c r="AM25" s="456"/>
      <c r="AN25" s="456"/>
      <c r="AO25" s="456"/>
      <c r="AP25" s="456"/>
      <c r="AQ25" s="456"/>
      <c r="AR25" s="457"/>
      <c r="AS25" s="460"/>
      <c r="AT25" s="461"/>
      <c r="AU25" s="461"/>
      <c r="AV25" s="461"/>
      <c r="AW25" s="461"/>
      <c r="AX25" s="461"/>
      <c r="AY25" s="461"/>
      <c r="AZ25" s="461"/>
      <c r="BA25" s="461"/>
      <c r="BB25" s="462"/>
      <c r="BC25" s="461"/>
      <c r="BD25" s="462"/>
      <c r="BE25" s="461"/>
      <c r="BF25" s="461"/>
      <c r="BG25" s="461"/>
      <c r="BH25" s="461"/>
      <c r="BI25" s="461"/>
      <c r="BJ25" s="461"/>
      <c r="BK25" s="461"/>
      <c r="BL25" s="461"/>
      <c r="BM25" s="461"/>
      <c r="BN25" s="461"/>
      <c r="BO25" s="460"/>
      <c r="BP25" s="461"/>
      <c r="BQ25" s="461"/>
      <c r="BR25" s="461"/>
      <c r="BS25" s="461"/>
      <c r="BT25" s="461"/>
      <c r="BU25" s="461"/>
      <c r="BV25" s="461"/>
      <c r="BW25" s="461"/>
      <c r="BX25" s="462"/>
      <c r="BY25" s="460"/>
      <c r="BZ25" s="461"/>
      <c r="CA25" s="461"/>
      <c r="CB25" s="461"/>
      <c r="CC25" s="461"/>
      <c r="CD25" s="461"/>
      <c r="CE25" s="461"/>
      <c r="CF25" s="461"/>
      <c r="CG25" s="461"/>
      <c r="CH25" s="462"/>
      <c r="CI25" s="463">
        <f t="shared" si="6"/>
        <v>0</v>
      </c>
      <c r="CJ25" s="463">
        <f t="shared" si="6"/>
        <v>0</v>
      </c>
      <c r="CK25" s="463">
        <v>3</v>
      </c>
      <c r="CL25" s="464">
        <f>(CI25-CJ25)/CK25</f>
        <v>0</v>
      </c>
      <c r="CM25" s="463">
        <f t="shared" si="7"/>
        <v>0</v>
      </c>
      <c r="CN25" s="463">
        <f t="shared" si="7"/>
        <v>0</v>
      </c>
      <c r="CO25" s="464">
        <f>(CM25-CN25)/CK25</f>
        <v>0</v>
      </c>
      <c r="CP25" s="463">
        <f t="shared" si="8"/>
        <v>0</v>
      </c>
      <c r="CQ25" s="463">
        <f t="shared" si="8"/>
        <v>0</v>
      </c>
      <c r="CR25" s="464">
        <f>(CP25-CQ25)/CK25</f>
        <v>0</v>
      </c>
      <c r="CS25" s="465"/>
    </row>
    <row r="26" spans="2:97" ht="50.1" hidden="1" customHeight="1" thickBot="1" x14ac:dyDescent="0.55000000000000004">
      <c r="B26" s="471">
        <v>4</v>
      </c>
      <c r="C26" s="484"/>
      <c r="D26" s="484"/>
      <c r="E26" s="461"/>
      <c r="F26" s="461"/>
      <c r="G26" s="461"/>
      <c r="H26" s="461"/>
      <c r="I26" s="461"/>
      <c r="J26" s="461"/>
      <c r="K26" s="461"/>
      <c r="L26" s="461"/>
      <c r="M26" s="461"/>
      <c r="N26" s="462"/>
      <c r="O26" s="461"/>
      <c r="P26" s="461"/>
      <c r="Q26" s="461"/>
      <c r="R26" s="461"/>
      <c r="S26" s="461"/>
      <c r="T26" s="461"/>
      <c r="U26" s="461"/>
      <c r="V26" s="461"/>
      <c r="W26" s="461"/>
      <c r="X26" s="462"/>
      <c r="Y26" s="460"/>
      <c r="Z26" s="461"/>
      <c r="AA26" s="461"/>
      <c r="AB26" s="461"/>
      <c r="AC26" s="461"/>
      <c r="AD26" s="461"/>
      <c r="AE26" s="461"/>
      <c r="AF26" s="461"/>
      <c r="AG26" s="461"/>
      <c r="AH26" s="461"/>
      <c r="AI26" s="472"/>
      <c r="AJ26" s="473"/>
      <c r="AK26" s="473"/>
      <c r="AL26" s="473"/>
      <c r="AM26" s="473"/>
      <c r="AN26" s="473"/>
      <c r="AO26" s="473"/>
      <c r="AP26" s="473"/>
      <c r="AQ26" s="473"/>
      <c r="AR26" s="474"/>
      <c r="AS26" s="456"/>
      <c r="AT26" s="456"/>
      <c r="AU26" s="456"/>
      <c r="AV26" s="456"/>
      <c r="AW26" s="456"/>
      <c r="AX26" s="456"/>
      <c r="AY26" s="456"/>
      <c r="AZ26" s="456"/>
      <c r="BA26" s="456"/>
      <c r="BB26" s="457"/>
      <c r="BC26" s="461"/>
      <c r="BD26" s="462"/>
      <c r="BE26" s="461"/>
      <c r="BF26" s="461"/>
      <c r="BG26" s="461"/>
      <c r="BH26" s="461"/>
      <c r="BI26" s="461"/>
      <c r="BJ26" s="461"/>
      <c r="BK26" s="461"/>
      <c r="BL26" s="461"/>
      <c r="BM26" s="461"/>
      <c r="BN26" s="461"/>
      <c r="BO26" s="460"/>
      <c r="BP26" s="461"/>
      <c r="BQ26" s="461"/>
      <c r="BR26" s="461"/>
      <c r="BS26" s="461"/>
      <c r="BT26" s="461"/>
      <c r="BU26" s="461"/>
      <c r="BV26" s="461"/>
      <c r="BW26" s="461"/>
      <c r="BX26" s="462"/>
      <c r="BY26" s="460"/>
      <c r="BZ26" s="461"/>
      <c r="CA26" s="461"/>
      <c r="CB26" s="461"/>
      <c r="CC26" s="461"/>
      <c r="CD26" s="461"/>
      <c r="CE26" s="461"/>
      <c r="CF26" s="461"/>
      <c r="CG26" s="461"/>
      <c r="CH26" s="462"/>
      <c r="CI26" s="475">
        <f t="shared" si="6"/>
        <v>0</v>
      </c>
      <c r="CJ26" s="475">
        <f t="shared" si="6"/>
        <v>0</v>
      </c>
      <c r="CK26" s="475">
        <v>3</v>
      </c>
      <c r="CL26" s="476">
        <f>(CI26-CJ26)/CK26</f>
        <v>0</v>
      </c>
      <c r="CM26" s="475">
        <f t="shared" si="7"/>
        <v>0</v>
      </c>
      <c r="CN26" s="475">
        <f t="shared" si="7"/>
        <v>0</v>
      </c>
      <c r="CO26" s="476">
        <f>(CM26-CN26)/CK26</f>
        <v>0</v>
      </c>
      <c r="CP26" s="475">
        <f t="shared" si="8"/>
        <v>0</v>
      </c>
      <c r="CQ26" s="475">
        <f t="shared" si="8"/>
        <v>0</v>
      </c>
      <c r="CR26" s="476">
        <f>(CP26-CQ26)/CK26</f>
        <v>0</v>
      </c>
      <c r="CS26" s="477"/>
    </row>
    <row r="27" spans="2:97" ht="69.95" hidden="1" customHeight="1" thickBot="1" x14ac:dyDescent="0.45">
      <c r="B27" s="437" t="s">
        <v>214</v>
      </c>
      <c r="C27" s="478"/>
      <c r="D27" s="478"/>
      <c r="E27" s="479"/>
      <c r="F27" s="479"/>
      <c r="G27" s="479"/>
      <c r="H27" s="479"/>
      <c r="I27" s="479"/>
      <c r="J27" s="479"/>
      <c r="K27" s="479"/>
      <c r="L27" s="479"/>
      <c r="M27" s="479"/>
      <c r="N27" s="479"/>
      <c r="O27" s="479"/>
      <c r="P27" s="479"/>
      <c r="Q27" s="479"/>
      <c r="R27" s="479"/>
      <c r="S27" s="479"/>
      <c r="T27" s="479"/>
      <c r="U27" s="479"/>
      <c r="V27" s="479"/>
      <c r="W27" s="479"/>
      <c r="X27" s="479"/>
      <c r="Y27" s="479"/>
      <c r="Z27" s="479"/>
      <c r="AA27" s="479"/>
      <c r="AB27" s="479"/>
      <c r="AC27" s="479"/>
      <c r="AD27" s="479"/>
      <c r="AE27" s="479"/>
      <c r="AF27" s="479"/>
      <c r="AG27" s="479"/>
      <c r="AH27" s="479"/>
      <c r="AI27" s="479"/>
      <c r="AJ27" s="479"/>
      <c r="AK27" s="479"/>
      <c r="AL27" s="479"/>
      <c r="AM27" s="479"/>
      <c r="AN27" s="479"/>
      <c r="AO27" s="479"/>
      <c r="AP27" s="479"/>
      <c r="AQ27" s="479"/>
      <c r="AR27" s="479"/>
      <c r="AS27" s="479"/>
      <c r="AT27" s="479"/>
      <c r="AU27" s="479"/>
      <c r="AV27" s="479"/>
      <c r="AW27" s="479"/>
      <c r="AX27" s="479"/>
      <c r="AY27" s="479"/>
      <c r="AZ27" s="479"/>
      <c r="BA27" s="479"/>
      <c r="BB27" s="479"/>
      <c r="BC27" s="479"/>
      <c r="BD27" s="479"/>
      <c r="BE27" s="479"/>
      <c r="BF27" s="479"/>
      <c r="BG27" s="479"/>
      <c r="BH27" s="479"/>
      <c r="BI27" s="479"/>
      <c r="BJ27" s="479"/>
      <c r="BK27" s="479"/>
      <c r="BL27" s="479"/>
      <c r="BM27" s="479"/>
      <c r="BN27" s="479"/>
      <c r="BO27" s="479"/>
      <c r="BP27" s="479"/>
      <c r="BQ27" s="479"/>
      <c r="BR27" s="479"/>
      <c r="BS27" s="479"/>
      <c r="BT27" s="479"/>
      <c r="BU27" s="479"/>
      <c r="BV27" s="479"/>
      <c r="BW27" s="479"/>
      <c r="BX27" s="479"/>
      <c r="BY27" s="479"/>
      <c r="BZ27" s="479"/>
      <c r="CA27" s="479"/>
      <c r="CB27" s="479"/>
      <c r="CC27" s="479"/>
      <c r="CD27" s="479"/>
      <c r="CE27" s="479"/>
      <c r="CF27" s="479"/>
      <c r="CG27" s="479"/>
      <c r="CH27" s="479"/>
      <c r="CI27" s="480"/>
      <c r="CJ27" s="480"/>
      <c r="CK27" s="480"/>
      <c r="CL27" s="481"/>
      <c r="CM27" s="480"/>
      <c r="CN27" s="480"/>
      <c r="CO27" s="481"/>
      <c r="CP27" s="480"/>
      <c r="CQ27" s="480"/>
      <c r="CR27" s="481"/>
      <c r="CS27" s="481"/>
    </row>
    <row r="28" spans="2:97" ht="137.25" hidden="1" thickBot="1" x14ac:dyDescent="0.25">
      <c r="B28" s="486"/>
      <c r="C28" s="487" t="s">
        <v>187</v>
      </c>
      <c r="D28" s="488"/>
      <c r="E28" s="445" t="s">
        <v>188</v>
      </c>
      <c r="F28" s="445" t="s">
        <v>189</v>
      </c>
      <c r="G28" s="445" t="s">
        <v>190</v>
      </c>
      <c r="H28" s="445" t="s">
        <v>191</v>
      </c>
      <c r="I28" s="446" t="s">
        <v>192</v>
      </c>
      <c r="J28" s="447"/>
      <c r="K28" s="447"/>
      <c r="L28" s="447"/>
      <c r="M28" s="447"/>
      <c r="N28" s="448"/>
      <c r="O28" s="445" t="s">
        <v>188</v>
      </c>
      <c r="P28" s="445" t="s">
        <v>189</v>
      </c>
      <c r="Q28" s="445" t="s">
        <v>190</v>
      </c>
      <c r="R28" s="445" t="s">
        <v>191</v>
      </c>
      <c r="S28" s="446" t="s">
        <v>192</v>
      </c>
      <c r="T28" s="447"/>
      <c r="U28" s="447"/>
      <c r="V28" s="447"/>
      <c r="W28" s="447"/>
      <c r="X28" s="448"/>
      <c r="Y28" s="445" t="s">
        <v>188</v>
      </c>
      <c r="Z28" s="445" t="s">
        <v>189</v>
      </c>
      <c r="AA28" s="445" t="s">
        <v>190</v>
      </c>
      <c r="AB28" s="445" t="s">
        <v>191</v>
      </c>
      <c r="AC28" s="446" t="s">
        <v>192</v>
      </c>
      <c r="AD28" s="447"/>
      <c r="AE28" s="447"/>
      <c r="AF28" s="447"/>
      <c r="AG28" s="447"/>
      <c r="AH28" s="447"/>
      <c r="AI28" s="449" t="s">
        <v>188</v>
      </c>
      <c r="AJ28" s="445" t="s">
        <v>189</v>
      </c>
      <c r="AK28" s="445" t="s">
        <v>190</v>
      </c>
      <c r="AL28" s="445" t="s">
        <v>191</v>
      </c>
      <c r="AM28" s="446" t="s">
        <v>192</v>
      </c>
      <c r="AN28" s="447"/>
      <c r="AO28" s="447"/>
      <c r="AP28" s="447"/>
      <c r="AQ28" s="447"/>
      <c r="AR28" s="448"/>
      <c r="AS28" s="445" t="s">
        <v>188</v>
      </c>
      <c r="AT28" s="445" t="s">
        <v>189</v>
      </c>
      <c r="AU28" s="445" t="s">
        <v>190</v>
      </c>
      <c r="AV28" s="445" t="s">
        <v>191</v>
      </c>
      <c r="AW28" s="446" t="s">
        <v>192</v>
      </c>
      <c r="AX28" s="447"/>
      <c r="AY28" s="447"/>
      <c r="AZ28" s="447"/>
      <c r="BA28" s="447"/>
      <c r="BB28" s="448"/>
      <c r="BC28" s="447"/>
      <c r="BD28" s="448"/>
      <c r="BE28" s="447"/>
      <c r="BF28" s="447"/>
      <c r="BG28" s="447"/>
      <c r="BH28" s="447"/>
      <c r="BI28" s="447"/>
      <c r="BJ28" s="447"/>
      <c r="BK28" s="447"/>
      <c r="BL28" s="447"/>
      <c r="BM28" s="447"/>
      <c r="BN28" s="447"/>
      <c r="BO28" s="450"/>
      <c r="BP28" s="447"/>
      <c r="BQ28" s="447"/>
      <c r="BR28" s="447"/>
      <c r="BS28" s="447"/>
      <c r="BT28" s="447"/>
      <c r="BU28" s="447"/>
      <c r="BV28" s="447"/>
      <c r="BW28" s="447"/>
      <c r="BX28" s="448"/>
      <c r="BY28" s="450"/>
      <c r="BZ28" s="447"/>
      <c r="CA28" s="447"/>
      <c r="CB28" s="447"/>
      <c r="CC28" s="447"/>
      <c r="CD28" s="447"/>
      <c r="CE28" s="447"/>
      <c r="CF28" s="447"/>
      <c r="CG28" s="447"/>
      <c r="CH28" s="448"/>
      <c r="CI28" s="451" t="s">
        <v>188</v>
      </c>
      <c r="CJ28" s="451" t="s">
        <v>189</v>
      </c>
      <c r="CK28" s="451" t="s">
        <v>193</v>
      </c>
      <c r="CL28" s="452" t="s">
        <v>211</v>
      </c>
      <c r="CM28" s="451" t="s">
        <v>190</v>
      </c>
      <c r="CN28" s="451" t="s">
        <v>191</v>
      </c>
      <c r="CO28" s="452" t="s">
        <v>195</v>
      </c>
      <c r="CP28" s="451" t="s">
        <v>196</v>
      </c>
      <c r="CQ28" s="451" t="s">
        <v>197</v>
      </c>
      <c r="CR28" s="452" t="s">
        <v>212</v>
      </c>
      <c r="CS28" s="453" t="s">
        <v>199</v>
      </c>
    </row>
    <row r="29" spans="2:97" ht="50.1" hidden="1" customHeight="1" thickBot="1" x14ac:dyDescent="0.55000000000000004">
      <c r="B29" s="489">
        <v>1</v>
      </c>
      <c r="C29" s="483"/>
      <c r="D29" s="483"/>
      <c r="E29" s="456"/>
      <c r="F29" s="456"/>
      <c r="G29" s="456"/>
      <c r="H29" s="456"/>
      <c r="I29" s="456"/>
      <c r="J29" s="456"/>
      <c r="K29" s="456"/>
      <c r="L29" s="456"/>
      <c r="M29" s="456"/>
      <c r="N29" s="457"/>
      <c r="O29" s="456"/>
      <c r="P29" s="456"/>
      <c r="Q29" s="456"/>
      <c r="R29" s="456"/>
      <c r="S29" s="456"/>
      <c r="T29" s="456"/>
      <c r="U29" s="456"/>
      <c r="V29" s="456"/>
      <c r="W29" s="456"/>
      <c r="X29" s="457"/>
      <c r="Y29" s="460"/>
      <c r="Z29" s="461"/>
      <c r="AA29" s="461"/>
      <c r="AB29" s="461"/>
      <c r="AC29" s="461"/>
      <c r="AD29" s="461"/>
      <c r="AE29" s="461"/>
      <c r="AF29" s="461"/>
      <c r="AG29" s="461"/>
      <c r="AH29" s="461"/>
      <c r="AI29" s="460"/>
      <c r="AJ29" s="461"/>
      <c r="AK29" s="461"/>
      <c r="AL29" s="461"/>
      <c r="AM29" s="461"/>
      <c r="AN29" s="461"/>
      <c r="AO29" s="461"/>
      <c r="AP29" s="461"/>
      <c r="AQ29" s="461"/>
      <c r="AR29" s="462"/>
      <c r="AS29" s="460"/>
      <c r="AT29" s="461"/>
      <c r="AU29" s="461"/>
      <c r="AV29" s="461"/>
      <c r="AW29" s="461"/>
      <c r="AX29" s="461"/>
      <c r="AY29" s="461"/>
      <c r="AZ29" s="461"/>
      <c r="BA29" s="461"/>
      <c r="BB29" s="462"/>
      <c r="BC29" s="461"/>
      <c r="BD29" s="462"/>
      <c r="BE29" s="461"/>
      <c r="BF29" s="461"/>
      <c r="BG29" s="461"/>
      <c r="BH29" s="461"/>
      <c r="BI29" s="461"/>
      <c r="BJ29" s="461"/>
      <c r="BK29" s="461"/>
      <c r="BL29" s="461"/>
      <c r="BM29" s="461"/>
      <c r="BN29" s="461"/>
      <c r="BO29" s="460"/>
      <c r="BP29" s="461"/>
      <c r="BQ29" s="461"/>
      <c r="BR29" s="461"/>
      <c r="BS29" s="461"/>
      <c r="BT29" s="461"/>
      <c r="BU29" s="461"/>
      <c r="BV29" s="461"/>
      <c r="BW29" s="461"/>
      <c r="BX29" s="462"/>
      <c r="BY29" s="460"/>
      <c r="BZ29" s="461"/>
      <c r="CA29" s="461"/>
      <c r="CB29" s="461"/>
      <c r="CC29" s="461"/>
      <c r="CD29" s="461"/>
      <c r="CE29" s="461"/>
      <c r="CF29" s="461"/>
      <c r="CG29" s="461"/>
      <c r="CH29" s="462"/>
      <c r="CI29" s="463">
        <f t="shared" ref="CI29:CJ32" si="9">E29+Y29+AI29+AS29</f>
        <v>0</v>
      </c>
      <c r="CJ29" s="463">
        <f t="shared" si="9"/>
        <v>0</v>
      </c>
      <c r="CK29" s="463">
        <v>3</v>
      </c>
      <c r="CL29" s="464">
        <f>(CI29-CJ29)/CK29</f>
        <v>0</v>
      </c>
      <c r="CM29" s="463">
        <f t="shared" ref="CM29:CN32" si="10">G29+AA29+AK29+AU29</f>
        <v>0</v>
      </c>
      <c r="CN29" s="463">
        <f t="shared" si="10"/>
        <v>0</v>
      </c>
      <c r="CO29" s="464">
        <f>(CM29-CN29)/CK29</f>
        <v>0</v>
      </c>
      <c r="CP29" s="463">
        <f t="shared" ref="CP29:CQ32" si="11">I29+K29+M29+AC29+AE29+AG29+AM29+AO29+AQ29+AW29+AY29+BA29</f>
        <v>0</v>
      </c>
      <c r="CQ29" s="463">
        <f t="shared" si="11"/>
        <v>0</v>
      </c>
      <c r="CR29" s="464">
        <f>(CP29-CQ29)/CK29</f>
        <v>0</v>
      </c>
      <c r="CS29" s="465"/>
    </row>
    <row r="30" spans="2:97" ht="50.1" hidden="1" customHeight="1" thickBot="1" x14ac:dyDescent="0.55000000000000004">
      <c r="B30" s="489">
        <v>2</v>
      </c>
      <c r="C30" s="483"/>
      <c r="D30" s="483"/>
      <c r="E30" s="461"/>
      <c r="F30" s="461"/>
      <c r="G30" s="461"/>
      <c r="H30" s="461"/>
      <c r="I30" s="461"/>
      <c r="J30" s="461"/>
      <c r="K30" s="461"/>
      <c r="L30" s="461"/>
      <c r="M30" s="461"/>
      <c r="N30" s="462"/>
      <c r="O30" s="461"/>
      <c r="P30" s="461"/>
      <c r="Q30" s="461"/>
      <c r="R30" s="461"/>
      <c r="S30" s="461"/>
      <c r="T30" s="461"/>
      <c r="U30" s="461"/>
      <c r="V30" s="461"/>
      <c r="W30" s="461"/>
      <c r="X30" s="462"/>
      <c r="Y30" s="456"/>
      <c r="Z30" s="456"/>
      <c r="AA30" s="456"/>
      <c r="AB30" s="456"/>
      <c r="AC30" s="456"/>
      <c r="AD30" s="456"/>
      <c r="AE30" s="456"/>
      <c r="AF30" s="456"/>
      <c r="AG30" s="456"/>
      <c r="AH30" s="457"/>
      <c r="AI30" s="467"/>
      <c r="AJ30" s="468"/>
      <c r="AK30" s="468"/>
      <c r="AL30" s="468"/>
      <c r="AM30" s="468"/>
      <c r="AN30" s="468"/>
      <c r="AO30" s="468"/>
      <c r="AP30" s="468"/>
      <c r="AQ30" s="468"/>
      <c r="AR30" s="469"/>
      <c r="AS30" s="460"/>
      <c r="AT30" s="461"/>
      <c r="AU30" s="461"/>
      <c r="AV30" s="461"/>
      <c r="AW30" s="461"/>
      <c r="AX30" s="461"/>
      <c r="AY30" s="461"/>
      <c r="AZ30" s="461"/>
      <c r="BA30" s="461"/>
      <c r="BB30" s="462"/>
      <c r="BC30" s="461"/>
      <c r="BD30" s="462"/>
      <c r="BE30" s="461"/>
      <c r="BF30" s="461"/>
      <c r="BG30" s="461"/>
      <c r="BH30" s="461"/>
      <c r="BI30" s="461"/>
      <c r="BJ30" s="461"/>
      <c r="BK30" s="461"/>
      <c r="BL30" s="461"/>
      <c r="BM30" s="461"/>
      <c r="BN30" s="461"/>
      <c r="BO30" s="460"/>
      <c r="BP30" s="461"/>
      <c r="BQ30" s="461"/>
      <c r="BR30" s="461"/>
      <c r="BS30" s="461"/>
      <c r="BT30" s="461"/>
      <c r="BU30" s="461"/>
      <c r="BV30" s="461"/>
      <c r="BW30" s="461"/>
      <c r="BX30" s="462"/>
      <c r="BY30" s="460"/>
      <c r="BZ30" s="461"/>
      <c r="CA30" s="461"/>
      <c r="CB30" s="461"/>
      <c r="CC30" s="461"/>
      <c r="CD30" s="461"/>
      <c r="CE30" s="461"/>
      <c r="CF30" s="461"/>
      <c r="CG30" s="461"/>
      <c r="CH30" s="462"/>
      <c r="CI30" s="463">
        <f t="shared" si="9"/>
        <v>0</v>
      </c>
      <c r="CJ30" s="463">
        <f t="shared" si="9"/>
        <v>0</v>
      </c>
      <c r="CK30" s="463">
        <v>3</v>
      </c>
      <c r="CL30" s="464">
        <f>(CI30-CJ30)/CK30</f>
        <v>0</v>
      </c>
      <c r="CM30" s="463">
        <f t="shared" si="10"/>
        <v>0</v>
      </c>
      <c r="CN30" s="463">
        <f t="shared" si="10"/>
        <v>0</v>
      </c>
      <c r="CO30" s="464">
        <f>(CM30-CN30)/CK30</f>
        <v>0</v>
      </c>
      <c r="CP30" s="463">
        <f t="shared" si="11"/>
        <v>0</v>
      </c>
      <c r="CQ30" s="463">
        <f t="shared" si="11"/>
        <v>0</v>
      </c>
      <c r="CR30" s="464">
        <f>(CP30-CQ30)/CK30</f>
        <v>0</v>
      </c>
      <c r="CS30" s="465"/>
    </row>
    <row r="31" spans="2:97" ht="50.1" hidden="1" customHeight="1" thickBot="1" x14ac:dyDescent="0.55000000000000004">
      <c r="B31" s="489">
        <v>3</v>
      </c>
      <c r="C31" s="483"/>
      <c r="D31" s="483"/>
      <c r="E31" s="461"/>
      <c r="F31" s="461"/>
      <c r="G31" s="461"/>
      <c r="H31" s="461"/>
      <c r="I31" s="461"/>
      <c r="J31" s="461"/>
      <c r="K31" s="461"/>
      <c r="L31" s="461"/>
      <c r="M31" s="461"/>
      <c r="N31" s="462"/>
      <c r="O31" s="461"/>
      <c r="P31" s="461"/>
      <c r="Q31" s="461"/>
      <c r="R31" s="461"/>
      <c r="S31" s="461"/>
      <c r="T31" s="461"/>
      <c r="U31" s="461"/>
      <c r="V31" s="461"/>
      <c r="W31" s="461"/>
      <c r="X31" s="462"/>
      <c r="Y31" s="460"/>
      <c r="Z31" s="461"/>
      <c r="AA31" s="461"/>
      <c r="AB31" s="461"/>
      <c r="AC31" s="461"/>
      <c r="AD31" s="461"/>
      <c r="AE31" s="461"/>
      <c r="AF31" s="461"/>
      <c r="AG31" s="461"/>
      <c r="AH31" s="461"/>
      <c r="AI31" s="456"/>
      <c r="AJ31" s="456"/>
      <c r="AK31" s="456"/>
      <c r="AL31" s="456"/>
      <c r="AM31" s="456"/>
      <c r="AN31" s="456"/>
      <c r="AO31" s="456"/>
      <c r="AP31" s="456"/>
      <c r="AQ31" s="456"/>
      <c r="AR31" s="457"/>
      <c r="AS31" s="460"/>
      <c r="AT31" s="461"/>
      <c r="AU31" s="461"/>
      <c r="AV31" s="461"/>
      <c r="AW31" s="461"/>
      <c r="AX31" s="461"/>
      <c r="AY31" s="461"/>
      <c r="AZ31" s="461"/>
      <c r="BA31" s="461"/>
      <c r="BB31" s="462"/>
      <c r="BC31" s="461"/>
      <c r="BD31" s="462"/>
      <c r="BE31" s="461"/>
      <c r="BF31" s="461"/>
      <c r="BG31" s="461"/>
      <c r="BH31" s="461"/>
      <c r="BI31" s="461"/>
      <c r="BJ31" s="461"/>
      <c r="BK31" s="461"/>
      <c r="BL31" s="461"/>
      <c r="BM31" s="461"/>
      <c r="BN31" s="461"/>
      <c r="BO31" s="460"/>
      <c r="BP31" s="461"/>
      <c r="BQ31" s="461"/>
      <c r="BR31" s="461"/>
      <c r="BS31" s="461"/>
      <c r="BT31" s="461"/>
      <c r="BU31" s="461"/>
      <c r="BV31" s="461"/>
      <c r="BW31" s="461"/>
      <c r="BX31" s="462"/>
      <c r="BY31" s="460"/>
      <c r="BZ31" s="461"/>
      <c r="CA31" s="461"/>
      <c r="CB31" s="461"/>
      <c r="CC31" s="461"/>
      <c r="CD31" s="461"/>
      <c r="CE31" s="461"/>
      <c r="CF31" s="461"/>
      <c r="CG31" s="461"/>
      <c r="CH31" s="462"/>
      <c r="CI31" s="463">
        <f t="shared" si="9"/>
        <v>0</v>
      </c>
      <c r="CJ31" s="463">
        <f t="shared" si="9"/>
        <v>0</v>
      </c>
      <c r="CK31" s="463">
        <v>3</v>
      </c>
      <c r="CL31" s="464">
        <f>(CI31-CJ31)/CK31</f>
        <v>0</v>
      </c>
      <c r="CM31" s="463">
        <f t="shared" si="10"/>
        <v>0</v>
      </c>
      <c r="CN31" s="463">
        <f t="shared" si="10"/>
        <v>0</v>
      </c>
      <c r="CO31" s="464">
        <f>(CM31-CN31)/CK31</f>
        <v>0</v>
      </c>
      <c r="CP31" s="463">
        <f t="shared" si="11"/>
        <v>0</v>
      </c>
      <c r="CQ31" s="463">
        <f t="shared" si="11"/>
        <v>0</v>
      </c>
      <c r="CR31" s="464">
        <f>(CP31-CQ31)/CK31</f>
        <v>0</v>
      </c>
      <c r="CS31" s="465"/>
    </row>
    <row r="32" spans="2:97" ht="50.1" hidden="1" customHeight="1" thickBot="1" x14ac:dyDescent="0.55000000000000004">
      <c r="B32" s="490">
        <v>4</v>
      </c>
      <c r="C32" s="491"/>
      <c r="D32" s="491"/>
      <c r="E32" s="461"/>
      <c r="F32" s="461"/>
      <c r="G32" s="461"/>
      <c r="H32" s="461"/>
      <c r="I32" s="461"/>
      <c r="J32" s="461"/>
      <c r="K32" s="461"/>
      <c r="L32" s="461"/>
      <c r="M32" s="461"/>
      <c r="N32" s="462"/>
      <c r="O32" s="461"/>
      <c r="P32" s="461"/>
      <c r="Q32" s="461"/>
      <c r="R32" s="461"/>
      <c r="S32" s="461"/>
      <c r="T32" s="461"/>
      <c r="U32" s="461"/>
      <c r="V32" s="461"/>
      <c r="W32" s="461"/>
      <c r="X32" s="462"/>
      <c r="Y32" s="460"/>
      <c r="Z32" s="461"/>
      <c r="AA32" s="461"/>
      <c r="AB32" s="461"/>
      <c r="AC32" s="461"/>
      <c r="AD32" s="461"/>
      <c r="AE32" s="461"/>
      <c r="AF32" s="461"/>
      <c r="AG32" s="461"/>
      <c r="AH32" s="461"/>
      <c r="AI32" s="472"/>
      <c r="AJ32" s="473"/>
      <c r="AK32" s="473"/>
      <c r="AL32" s="473"/>
      <c r="AM32" s="473"/>
      <c r="AN32" s="473"/>
      <c r="AO32" s="473"/>
      <c r="AP32" s="473"/>
      <c r="AQ32" s="473"/>
      <c r="AR32" s="474"/>
      <c r="AS32" s="456"/>
      <c r="AT32" s="456"/>
      <c r="AU32" s="456"/>
      <c r="AV32" s="456"/>
      <c r="AW32" s="456"/>
      <c r="AX32" s="456"/>
      <c r="AY32" s="456"/>
      <c r="AZ32" s="456"/>
      <c r="BA32" s="456"/>
      <c r="BB32" s="457"/>
      <c r="BC32" s="461"/>
      <c r="BD32" s="462"/>
      <c r="BE32" s="461"/>
      <c r="BF32" s="461"/>
      <c r="BG32" s="461"/>
      <c r="BH32" s="461"/>
      <c r="BI32" s="461"/>
      <c r="BJ32" s="461"/>
      <c r="BK32" s="461"/>
      <c r="BL32" s="461"/>
      <c r="BM32" s="461"/>
      <c r="BN32" s="461"/>
      <c r="BO32" s="460"/>
      <c r="BP32" s="461"/>
      <c r="BQ32" s="461"/>
      <c r="BR32" s="461"/>
      <c r="BS32" s="461"/>
      <c r="BT32" s="461"/>
      <c r="BU32" s="461"/>
      <c r="BV32" s="461"/>
      <c r="BW32" s="461"/>
      <c r="BX32" s="462"/>
      <c r="BY32" s="460"/>
      <c r="BZ32" s="461"/>
      <c r="CA32" s="461"/>
      <c r="CB32" s="461"/>
      <c r="CC32" s="461"/>
      <c r="CD32" s="461"/>
      <c r="CE32" s="461"/>
      <c r="CF32" s="461"/>
      <c r="CG32" s="461"/>
      <c r="CH32" s="462"/>
      <c r="CI32" s="475">
        <f t="shared" si="9"/>
        <v>0</v>
      </c>
      <c r="CJ32" s="475">
        <f t="shared" si="9"/>
        <v>0</v>
      </c>
      <c r="CK32" s="475">
        <v>3</v>
      </c>
      <c r="CL32" s="476">
        <f>(CI32-CJ32)/CK32</f>
        <v>0</v>
      </c>
      <c r="CM32" s="475">
        <f t="shared" si="10"/>
        <v>0</v>
      </c>
      <c r="CN32" s="475">
        <f t="shared" si="10"/>
        <v>0</v>
      </c>
      <c r="CO32" s="476">
        <f>(CM32-CN32)/CK32</f>
        <v>0</v>
      </c>
      <c r="CP32" s="475">
        <f t="shared" si="11"/>
        <v>0</v>
      </c>
      <c r="CQ32" s="475">
        <f t="shared" si="11"/>
        <v>0</v>
      </c>
      <c r="CR32" s="476">
        <f>(CP32-CQ32)/CK32</f>
        <v>0</v>
      </c>
      <c r="CS32" s="477"/>
    </row>
    <row r="33" spans="2:97" ht="69.95" hidden="1" customHeight="1" thickBot="1" x14ac:dyDescent="0.45">
      <c r="B33" s="437" t="s">
        <v>215</v>
      </c>
      <c r="C33" s="478"/>
      <c r="D33" s="478"/>
      <c r="E33" s="479"/>
      <c r="F33" s="479"/>
      <c r="G33" s="479"/>
      <c r="H33" s="479"/>
      <c r="I33" s="479"/>
      <c r="J33" s="479"/>
      <c r="K33" s="479"/>
      <c r="L33" s="479"/>
      <c r="M33" s="479"/>
      <c r="N33" s="479"/>
      <c r="O33" s="479"/>
      <c r="P33" s="479"/>
      <c r="Q33" s="479"/>
      <c r="R33" s="479"/>
      <c r="S33" s="479"/>
      <c r="T33" s="479"/>
      <c r="U33" s="479"/>
      <c r="V33" s="479"/>
      <c r="W33" s="479"/>
      <c r="X33" s="479"/>
      <c r="Y33" s="479"/>
      <c r="Z33" s="479"/>
      <c r="AA33" s="479"/>
      <c r="AB33" s="479"/>
      <c r="AC33" s="479"/>
      <c r="AD33" s="479"/>
      <c r="AE33" s="479"/>
      <c r="AF33" s="479"/>
      <c r="AG33" s="479"/>
      <c r="AH33" s="479"/>
      <c r="AI33" s="479"/>
      <c r="AJ33" s="479"/>
      <c r="AK33" s="479"/>
      <c r="AL33" s="479"/>
      <c r="AM33" s="479"/>
      <c r="AN33" s="479"/>
      <c r="AO33" s="479"/>
      <c r="AP33" s="479"/>
      <c r="AQ33" s="479"/>
      <c r="AR33" s="479"/>
      <c r="AS33" s="479"/>
      <c r="AT33" s="479"/>
      <c r="AU33" s="479"/>
      <c r="AV33" s="479"/>
      <c r="AW33" s="479"/>
      <c r="AX33" s="479"/>
      <c r="AY33" s="479"/>
      <c r="AZ33" s="479"/>
      <c r="BA33" s="479"/>
      <c r="BB33" s="479"/>
      <c r="BC33" s="479"/>
      <c r="BD33" s="479"/>
      <c r="BE33" s="479"/>
      <c r="BF33" s="479"/>
      <c r="BG33" s="479"/>
      <c r="BH33" s="479"/>
      <c r="BI33" s="479"/>
      <c r="BJ33" s="479"/>
      <c r="BK33" s="479"/>
      <c r="BL33" s="479"/>
      <c r="BM33" s="479"/>
      <c r="BN33" s="479"/>
      <c r="BO33" s="479"/>
      <c r="BP33" s="479"/>
      <c r="BQ33" s="479"/>
      <c r="BR33" s="479"/>
      <c r="BS33" s="479"/>
      <c r="BT33" s="479"/>
      <c r="BU33" s="479"/>
      <c r="BV33" s="479"/>
      <c r="BW33" s="479"/>
      <c r="BX33" s="479"/>
      <c r="BY33" s="479"/>
      <c r="BZ33" s="479"/>
      <c r="CA33" s="479"/>
      <c r="CB33" s="479"/>
      <c r="CC33" s="479"/>
      <c r="CD33" s="479"/>
      <c r="CE33" s="479"/>
      <c r="CF33" s="479"/>
      <c r="CG33" s="479"/>
      <c r="CH33" s="479"/>
      <c r="CI33" s="480"/>
      <c r="CJ33" s="480"/>
      <c r="CK33" s="480"/>
      <c r="CL33" s="481"/>
      <c r="CM33" s="480"/>
      <c r="CN33" s="480"/>
      <c r="CO33" s="481"/>
      <c r="CP33" s="480"/>
      <c r="CQ33" s="480"/>
      <c r="CR33" s="481"/>
      <c r="CS33" s="481"/>
    </row>
    <row r="34" spans="2:97" ht="137.25" hidden="1" thickBot="1" x14ac:dyDescent="0.25">
      <c r="B34" s="443"/>
      <c r="C34" s="444" t="s">
        <v>187</v>
      </c>
      <c r="D34" s="444"/>
      <c r="E34" s="445" t="s">
        <v>188</v>
      </c>
      <c r="F34" s="445" t="s">
        <v>189</v>
      </c>
      <c r="G34" s="445" t="s">
        <v>190</v>
      </c>
      <c r="H34" s="445" t="s">
        <v>191</v>
      </c>
      <c r="I34" s="446" t="s">
        <v>192</v>
      </c>
      <c r="J34" s="447"/>
      <c r="K34" s="447"/>
      <c r="L34" s="447"/>
      <c r="M34" s="447"/>
      <c r="N34" s="448"/>
      <c r="O34" s="445" t="s">
        <v>188</v>
      </c>
      <c r="P34" s="445" t="s">
        <v>189</v>
      </c>
      <c r="Q34" s="445" t="s">
        <v>190</v>
      </c>
      <c r="R34" s="445" t="s">
        <v>191</v>
      </c>
      <c r="S34" s="446" t="s">
        <v>192</v>
      </c>
      <c r="T34" s="447"/>
      <c r="U34" s="447"/>
      <c r="V34" s="447"/>
      <c r="W34" s="447"/>
      <c r="X34" s="448"/>
      <c r="Y34" s="445" t="s">
        <v>188</v>
      </c>
      <c r="Z34" s="445" t="s">
        <v>189</v>
      </c>
      <c r="AA34" s="445" t="s">
        <v>190</v>
      </c>
      <c r="AB34" s="445" t="s">
        <v>191</v>
      </c>
      <c r="AC34" s="446" t="s">
        <v>192</v>
      </c>
      <c r="AD34" s="447"/>
      <c r="AE34" s="447"/>
      <c r="AF34" s="447"/>
      <c r="AG34" s="447"/>
      <c r="AH34" s="447"/>
      <c r="AI34" s="449" t="s">
        <v>188</v>
      </c>
      <c r="AJ34" s="445" t="s">
        <v>189</v>
      </c>
      <c r="AK34" s="445" t="s">
        <v>190</v>
      </c>
      <c r="AL34" s="445" t="s">
        <v>191</v>
      </c>
      <c r="AM34" s="446" t="s">
        <v>192</v>
      </c>
      <c r="AN34" s="447"/>
      <c r="AO34" s="447"/>
      <c r="AP34" s="447"/>
      <c r="AQ34" s="447"/>
      <c r="AR34" s="448"/>
      <c r="AS34" s="445" t="s">
        <v>188</v>
      </c>
      <c r="AT34" s="445" t="s">
        <v>189</v>
      </c>
      <c r="AU34" s="445" t="s">
        <v>190</v>
      </c>
      <c r="AV34" s="445" t="s">
        <v>191</v>
      </c>
      <c r="AW34" s="446" t="s">
        <v>192</v>
      </c>
      <c r="AX34" s="447"/>
      <c r="AY34" s="447"/>
      <c r="AZ34" s="447"/>
      <c r="BA34" s="447"/>
      <c r="BB34" s="448"/>
      <c r="BC34" s="447"/>
      <c r="BD34" s="448"/>
      <c r="BE34" s="447"/>
      <c r="BF34" s="447"/>
      <c r="BG34" s="447"/>
      <c r="BH34" s="447"/>
      <c r="BI34" s="447"/>
      <c r="BJ34" s="447"/>
      <c r="BK34" s="447"/>
      <c r="BL34" s="447"/>
      <c r="BM34" s="447"/>
      <c r="BN34" s="447"/>
      <c r="BO34" s="450"/>
      <c r="BP34" s="447"/>
      <c r="BQ34" s="447"/>
      <c r="BR34" s="447"/>
      <c r="BS34" s="447"/>
      <c r="BT34" s="447"/>
      <c r="BU34" s="447"/>
      <c r="BV34" s="447"/>
      <c r="BW34" s="447"/>
      <c r="BX34" s="448"/>
      <c r="BY34" s="450"/>
      <c r="BZ34" s="447"/>
      <c r="CA34" s="447"/>
      <c r="CB34" s="447"/>
      <c r="CC34" s="447"/>
      <c r="CD34" s="447"/>
      <c r="CE34" s="447"/>
      <c r="CF34" s="447"/>
      <c r="CG34" s="447"/>
      <c r="CH34" s="448"/>
      <c r="CI34" s="451" t="s">
        <v>188</v>
      </c>
      <c r="CJ34" s="451" t="s">
        <v>189</v>
      </c>
      <c r="CK34" s="451" t="s">
        <v>193</v>
      </c>
      <c r="CL34" s="452" t="s">
        <v>211</v>
      </c>
      <c r="CM34" s="451" t="s">
        <v>190</v>
      </c>
      <c r="CN34" s="451" t="s">
        <v>191</v>
      </c>
      <c r="CO34" s="452" t="s">
        <v>195</v>
      </c>
      <c r="CP34" s="451" t="s">
        <v>196</v>
      </c>
      <c r="CQ34" s="451" t="s">
        <v>197</v>
      </c>
      <c r="CR34" s="452" t="s">
        <v>212</v>
      </c>
      <c r="CS34" s="453" t="s">
        <v>199</v>
      </c>
    </row>
    <row r="35" spans="2:97" ht="50.1" hidden="1" customHeight="1" thickBot="1" x14ac:dyDescent="0.55000000000000004">
      <c r="B35" s="454">
        <v>1</v>
      </c>
      <c r="C35" s="483"/>
      <c r="D35" s="483"/>
      <c r="E35" s="456"/>
      <c r="F35" s="456"/>
      <c r="G35" s="456"/>
      <c r="H35" s="456"/>
      <c r="I35" s="456"/>
      <c r="J35" s="456"/>
      <c r="K35" s="456"/>
      <c r="L35" s="456"/>
      <c r="M35" s="456"/>
      <c r="N35" s="457"/>
      <c r="O35" s="456"/>
      <c r="P35" s="456"/>
      <c r="Q35" s="456"/>
      <c r="R35" s="456"/>
      <c r="S35" s="456"/>
      <c r="T35" s="456"/>
      <c r="U35" s="456"/>
      <c r="V35" s="456"/>
      <c r="W35" s="456"/>
      <c r="X35" s="457"/>
      <c r="Y35" s="460"/>
      <c r="Z35" s="461"/>
      <c r="AA35" s="461"/>
      <c r="AB35" s="461"/>
      <c r="AC35" s="461"/>
      <c r="AD35" s="461"/>
      <c r="AE35" s="461"/>
      <c r="AF35" s="461"/>
      <c r="AG35" s="461"/>
      <c r="AH35" s="461"/>
      <c r="AI35" s="460"/>
      <c r="AJ35" s="461"/>
      <c r="AK35" s="461"/>
      <c r="AL35" s="461"/>
      <c r="AM35" s="461"/>
      <c r="AN35" s="461"/>
      <c r="AO35" s="461"/>
      <c r="AP35" s="461"/>
      <c r="AQ35" s="461"/>
      <c r="AR35" s="462"/>
      <c r="AS35" s="460"/>
      <c r="AT35" s="461"/>
      <c r="AU35" s="461"/>
      <c r="AV35" s="461"/>
      <c r="AW35" s="461"/>
      <c r="AX35" s="461"/>
      <c r="AY35" s="461"/>
      <c r="AZ35" s="461"/>
      <c r="BA35" s="461"/>
      <c r="BB35" s="462"/>
      <c r="BC35" s="461"/>
      <c r="BD35" s="462"/>
      <c r="BE35" s="461"/>
      <c r="BF35" s="461"/>
      <c r="BG35" s="461"/>
      <c r="BH35" s="461"/>
      <c r="BI35" s="461"/>
      <c r="BJ35" s="461"/>
      <c r="BK35" s="461"/>
      <c r="BL35" s="461"/>
      <c r="BM35" s="461"/>
      <c r="BN35" s="461"/>
      <c r="BO35" s="460"/>
      <c r="BP35" s="461"/>
      <c r="BQ35" s="461"/>
      <c r="BR35" s="461"/>
      <c r="BS35" s="461"/>
      <c r="BT35" s="461"/>
      <c r="BU35" s="461"/>
      <c r="BV35" s="461"/>
      <c r="BW35" s="461"/>
      <c r="BX35" s="462"/>
      <c r="BY35" s="460"/>
      <c r="BZ35" s="461"/>
      <c r="CA35" s="461"/>
      <c r="CB35" s="461"/>
      <c r="CC35" s="461"/>
      <c r="CD35" s="461"/>
      <c r="CE35" s="461"/>
      <c r="CF35" s="461"/>
      <c r="CG35" s="461"/>
      <c r="CH35" s="462"/>
      <c r="CI35" s="463">
        <f t="shared" ref="CI35:CJ38" si="12">E35+Y35+AI35+AS35</f>
        <v>0</v>
      </c>
      <c r="CJ35" s="463">
        <f t="shared" si="12"/>
        <v>0</v>
      </c>
      <c r="CK35" s="463">
        <v>3</v>
      </c>
      <c r="CL35" s="464">
        <f>(CI35-CJ35)/CK35</f>
        <v>0</v>
      </c>
      <c r="CM35" s="463">
        <f t="shared" ref="CM35:CN38" si="13">G35+AA35+AK35+AU35</f>
        <v>0</v>
      </c>
      <c r="CN35" s="463">
        <f t="shared" si="13"/>
        <v>0</v>
      </c>
      <c r="CO35" s="464">
        <f>(CM35-CN35)/CK35</f>
        <v>0</v>
      </c>
      <c r="CP35" s="463">
        <f t="shared" ref="CP35:CQ38" si="14">I35+K35+M35+AC35+AE35+AG35+AM35+AO35+AQ35+AW35+AY35+BA35</f>
        <v>0</v>
      </c>
      <c r="CQ35" s="463">
        <f t="shared" si="14"/>
        <v>0</v>
      </c>
      <c r="CR35" s="464">
        <f>(CP35-CQ35)/CK35</f>
        <v>0</v>
      </c>
      <c r="CS35" s="465"/>
    </row>
    <row r="36" spans="2:97" ht="50.1" hidden="1" customHeight="1" thickBot="1" x14ac:dyDescent="0.55000000000000004">
      <c r="B36" s="454">
        <v>2</v>
      </c>
      <c r="C36" s="483"/>
      <c r="D36" s="483"/>
      <c r="E36" s="461"/>
      <c r="F36" s="461"/>
      <c r="G36" s="461"/>
      <c r="H36" s="461"/>
      <c r="I36" s="461"/>
      <c r="J36" s="461"/>
      <c r="K36" s="461"/>
      <c r="L36" s="461"/>
      <c r="M36" s="461"/>
      <c r="N36" s="462"/>
      <c r="O36" s="461"/>
      <c r="P36" s="461"/>
      <c r="Q36" s="461"/>
      <c r="R36" s="461"/>
      <c r="S36" s="461"/>
      <c r="T36" s="461"/>
      <c r="U36" s="461"/>
      <c r="V36" s="461"/>
      <c r="W36" s="461"/>
      <c r="X36" s="462"/>
      <c r="Y36" s="456"/>
      <c r="Z36" s="456"/>
      <c r="AA36" s="456"/>
      <c r="AB36" s="456"/>
      <c r="AC36" s="456"/>
      <c r="AD36" s="456"/>
      <c r="AE36" s="456"/>
      <c r="AF36" s="456"/>
      <c r="AG36" s="456"/>
      <c r="AH36" s="457"/>
      <c r="AI36" s="467"/>
      <c r="AJ36" s="468"/>
      <c r="AK36" s="468"/>
      <c r="AL36" s="468"/>
      <c r="AM36" s="468"/>
      <c r="AN36" s="468"/>
      <c r="AO36" s="468"/>
      <c r="AP36" s="468"/>
      <c r="AQ36" s="468"/>
      <c r="AR36" s="469"/>
      <c r="AS36" s="460"/>
      <c r="AT36" s="461"/>
      <c r="AU36" s="461"/>
      <c r="AV36" s="461"/>
      <c r="AW36" s="461"/>
      <c r="AX36" s="461"/>
      <c r="AY36" s="461"/>
      <c r="AZ36" s="461"/>
      <c r="BA36" s="461"/>
      <c r="BB36" s="462"/>
      <c r="BC36" s="461"/>
      <c r="BD36" s="462"/>
      <c r="BE36" s="461"/>
      <c r="BF36" s="461"/>
      <c r="BG36" s="461"/>
      <c r="BH36" s="461"/>
      <c r="BI36" s="461"/>
      <c r="BJ36" s="461"/>
      <c r="BK36" s="461"/>
      <c r="BL36" s="461"/>
      <c r="BM36" s="461"/>
      <c r="BN36" s="461"/>
      <c r="BO36" s="460"/>
      <c r="BP36" s="461"/>
      <c r="BQ36" s="461"/>
      <c r="BR36" s="461"/>
      <c r="BS36" s="461"/>
      <c r="BT36" s="461"/>
      <c r="BU36" s="461"/>
      <c r="BV36" s="461"/>
      <c r="BW36" s="461"/>
      <c r="BX36" s="462"/>
      <c r="BY36" s="460"/>
      <c r="BZ36" s="461"/>
      <c r="CA36" s="461"/>
      <c r="CB36" s="461"/>
      <c r="CC36" s="461"/>
      <c r="CD36" s="461"/>
      <c r="CE36" s="461"/>
      <c r="CF36" s="461"/>
      <c r="CG36" s="461"/>
      <c r="CH36" s="462"/>
      <c r="CI36" s="463">
        <f t="shared" si="12"/>
        <v>0</v>
      </c>
      <c r="CJ36" s="463">
        <f t="shared" si="12"/>
        <v>0</v>
      </c>
      <c r="CK36" s="463">
        <v>3</v>
      </c>
      <c r="CL36" s="464">
        <f>(CI36-CJ36)/CK36</f>
        <v>0</v>
      </c>
      <c r="CM36" s="463">
        <f t="shared" si="13"/>
        <v>0</v>
      </c>
      <c r="CN36" s="463">
        <f t="shared" si="13"/>
        <v>0</v>
      </c>
      <c r="CO36" s="464">
        <f>(CM36-CN36)/CK36</f>
        <v>0</v>
      </c>
      <c r="CP36" s="463">
        <f t="shared" si="14"/>
        <v>0</v>
      </c>
      <c r="CQ36" s="463">
        <f t="shared" si="14"/>
        <v>0</v>
      </c>
      <c r="CR36" s="464">
        <f>(CP36-CQ36)/CK36</f>
        <v>0</v>
      </c>
      <c r="CS36" s="465"/>
    </row>
    <row r="37" spans="2:97" ht="50.1" hidden="1" customHeight="1" thickBot="1" x14ac:dyDescent="0.55000000000000004">
      <c r="B37" s="454">
        <v>3</v>
      </c>
      <c r="C37" s="483"/>
      <c r="D37" s="483"/>
      <c r="E37" s="461"/>
      <c r="F37" s="461"/>
      <c r="G37" s="461"/>
      <c r="H37" s="461"/>
      <c r="I37" s="461"/>
      <c r="J37" s="461"/>
      <c r="K37" s="461"/>
      <c r="L37" s="461"/>
      <c r="M37" s="461"/>
      <c r="N37" s="462"/>
      <c r="O37" s="461"/>
      <c r="P37" s="461"/>
      <c r="Q37" s="461"/>
      <c r="R37" s="461"/>
      <c r="S37" s="461"/>
      <c r="T37" s="461"/>
      <c r="U37" s="461"/>
      <c r="V37" s="461"/>
      <c r="W37" s="461"/>
      <c r="X37" s="462"/>
      <c r="Y37" s="460"/>
      <c r="Z37" s="461"/>
      <c r="AA37" s="461"/>
      <c r="AB37" s="461"/>
      <c r="AC37" s="461"/>
      <c r="AD37" s="461"/>
      <c r="AE37" s="461"/>
      <c r="AF37" s="461"/>
      <c r="AG37" s="461"/>
      <c r="AH37" s="461"/>
      <c r="AI37" s="456"/>
      <c r="AJ37" s="456"/>
      <c r="AK37" s="456"/>
      <c r="AL37" s="456"/>
      <c r="AM37" s="456"/>
      <c r="AN37" s="456"/>
      <c r="AO37" s="456"/>
      <c r="AP37" s="456"/>
      <c r="AQ37" s="456"/>
      <c r="AR37" s="457"/>
      <c r="AS37" s="460"/>
      <c r="AT37" s="461"/>
      <c r="AU37" s="461"/>
      <c r="AV37" s="461"/>
      <c r="AW37" s="461"/>
      <c r="AX37" s="461"/>
      <c r="AY37" s="461"/>
      <c r="AZ37" s="461"/>
      <c r="BA37" s="461"/>
      <c r="BB37" s="462"/>
      <c r="BC37" s="461"/>
      <c r="BD37" s="462"/>
      <c r="BE37" s="461"/>
      <c r="BF37" s="461"/>
      <c r="BG37" s="461"/>
      <c r="BH37" s="461"/>
      <c r="BI37" s="461"/>
      <c r="BJ37" s="461"/>
      <c r="BK37" s="461"/>
      <c r="BL37" s="461"/>
      <c r="BM37" s="461"/>
      <c r="BN37" s="461"/>
      <c r="BO37" s="460"/>
      <c r="BP37" s="461"/>
      <c r="BQ37" s="461"/>
      <c r="BR37" s="461"/>
      <c r="BS37" s="461"/>
      <c r="BT37" s="461"/>
      <c r="BU37" s="461"/>
      <c r="BV37" s="461"/>
      <c r="BW37" s="461"/>
      <c r="BX37" s="462"/>
      <c r="BY37" s="460"/>
      <c r="BZ37" s="461"/>
      <c r="CA37" s="461"/>
      <c r="CB37" s="461"/>
      <c r="CC37" s="461"/>
      <c r="CD37" s="461"/>
      <c r="CE37" s="461"/>
      <c r="CF37" s="461"/>
      <c r="CG37" s="461"/>
      <c r="CH37" s="462"/>
      <c r="CI37" s="463">
        <f t="shared" si="12"/>
        <v>0</v>
      </c>
      <c r="CJ37" s="463">
        <f t="shared" si="12"/>
        <v>0</v>
      </c>
      <c r="CK37" s="463">
        <v>3</v>
      </c>
      <c r="CL37" s="464">
        <f>(CI37-CJ37)/CK37</f>
        <v>0</v>
      </c>
      <c r="CM37" s="463">
        <f t="shared" si="13"/>
        <v>0</v>
      </c>
      <c r="CN37" s="463">
        <f t="shared" si="13"/>
        <v>0</v>
      </c>
      <c r="CO37" s="464">
        <f>(CM37-CN37)/CK37</f>
        <v>0</v>
      </c>
      <c r="CP37" s="463">
        <f t="shared" si="14"/>
        <v>0</v>
      </c>
      <c r="CQ37" s="463">
        <f t="shared" si="14"/>
        <v>0</v>
      </c>
      <c r="CR37" s="464">
        <f>(CP37-CQ37)/CK37</f>
        <v>0</v>
      </c>
      <c r="CS37" s="465"/>
    </row>
    <row r="38" spans="2:97" ht="50.1" hidden="1" customHeight="1" thickBot="1" x14ac:dyDescent="0.55000000000000004">
      <c r="B38" s="471">
        <v>4</v>
      </c>
      <c r="C38" s="484"/>
      <c r="D38" s="484"/>
      <c r="E38" s="461"/>
      <c r="F38" s="461"/>
      <c r="G38" s="461"/>
      <c r="H38" s="461"/>
      <c r="I38" s="461"/>
      <c r="J38" s="461"/>
      <c r="K38" s="461"/>
      <c r="L38" s="461"/>
      <c r="M38" s="461"/>
      <c r="N38" s="462"/>
      <c r="O38" s="461"/>
      <c r="P38" s="461"/>
      <c r="Q38" s="461"/>
      <c r="R38" s="461"/>
      <c r="S38" s="461"/>
      <c r="T38" s="461"/>
      <c r="U38" s="461"/>
      <c r="V38" s="461"/>
      <c r="W38" s="461"/>
      <c r="X38" s="462"/>
      <c r="Y38" s="460"/>
      <c r="Z38" s="461"/>
      <c r="AA38" s="461"/>
      <c r="AB38" s="461"/>
      <c r="AC38" s="461"/>
      <c r="AD38" s="461"/>
      <c r="AE38" s="461"/>
      <c r="AF38" s="461"/>
      <c r="AG38" s="461"/>
      <c r="AH38" s="461"/>
      <c r="AI38" s="472"/>
      <c r="AJ38" s="473"/>
      <c r="AK38" s="473"/>
      <c r="AL38" s="473"/>
      <c r="AM38" s="473"/>
      <c r="AN38" s="473"/>
      <c r="AO38" s="473"/>
      <c r="AP38" s="473"/>
      <c r="AQ38" s="473"/>
      <c r="AR38" s="474"/>
      <c r="AS38" s="456"/>
      <c r="AT38" s="456"/>
      <c r="AU38" s="456"/>
      <c r="AV38" s="456"/>
      <c r="AW38" s="456"/>
      <c r="AX38" s="456"/>
      <c r="AY38" s="456"/>
      <c r="AZ38" s="456"/>
      <c r="BA38" s="456"/>
      <c r="BB38" s="457"/>
      <c r="BC38" s="461"/>
      <c r="BD38" s="462"/>
      <c r="BE38" s="461"/>
      <c r="BF38" s="461"/>
      <c r="BG38" s="461"/>
      <c r="BH38" s="461"/>
      <c r="BI38" s="461"/>
      <c r="BJ38" s="461"/>
      <c r="BK38" s="461"/>
      <c r="BL38" s="461"/>
      <c r="BM38" s="461"/>
      <c r="BN38" s="461"/>
      <c r="BO38" s="460"/>
      <c r="BP38" s="461"/>
      <c r="BQ38" s="461"/>
      <c r="BR38" s="461"/>
      <c r="BS38" s="461"/>
      <c r="BT38" s="461"/>
      <c r="BU38" s="461"/>
      <c r="BV38" s="461"/>
      <c r="BW38" s="461"/>
      <c r="BX38" s="462"/>
      <c r="BY38" s="460"/>
      <c r="BZ38" s="461"/>
      <c r="CA38" s="461"/>
      <c r="CB38" s="461"/>
      <c r="CC38" s="461"/>
      <c r="CD38" s="461"/>
      <c r="CE38" s="461"/>
      <c r="CF38" s="461"/>
      <c r="CG38" s="461"/>
      <c r="CH38" s="462"/>
      <c r="CI38" s="475">
        <f t="shared" si="12"/>
        <v>0</v>
      </c>
      <c r="CJ38" s="475">
        <f t="shared" si="12"/>
        <v>0</v>
      </c>
      <c r="CK38" s="475">
        <v>3</v>
      </c>
      <c r="CL38" s="476">
        <f>(CI38-CJ38)/CK38</f>
        <v>0</v>
      </c>
      <c r="CM38" s="475">
        <f t="shared" si="13"/>
        <v>0</v>
      </c>
      <c r="CN38" s="475">
        <f t="shared" si="13"/>
        <v>0</v>
      </c>
      <c r="CO38" s="476">
        <f>(CM38-CN38)/CK38</f>
        <v>0</v>
      </c>
      <c r="CP38" s="475">
        <f t="shared" si="14"/>
        <v>0</v>
      </c>
      <c r="CQ38" s="475">
        <f t="shared" si="14"/>
        <v>0</v>
      </c>
      <c r="CR38" s="476">
        <f>(CP38-CQ38)/CK38</f>
        <v>0</v>
      </c>
      <c r="CS38" s="477"/>
    </row>
    <row r="39" spans="2:97" ht="69.95" hidden="1" customHeight="1" thickBot="1" x14ac:dyDescent="0.45">
      <c r="B39" s="437" t="s">
        <v>216</v>
      </c>
      <c r="C39" s="478"/>
      <c r="D39" s="478"/>
      <c r="E39" s="479"/>
      <c r="F39" s="479"/>
      <c r="G39" s="479"/>
      <c r="H39" s="479"/>
      <c r="I39" s="479"/>
      <c r="J39" s="479"/>
      <c r="K39" s="479"/>
      <c r="L39" s="479"/>
      <c r="M39" s="479"/>
      <c r="N39" s="479"/>
      <c r="O39" s="479"/>
      <c r="P39" s="479"/>
      <c r="Q39" s="479"/>
      <c r="R39" s="479"/>
      <c r="S39" s="479"/>
      <c r="T39" s="479"/>
      <c r="U39" s="479"/>
      <c r="V39" s="479"/>
      <c r="W39" s="479"/>
      <c r="X39" s="479"/>
      <c r="Y39" s="479"/>
      <c r="Z39" s="479"/>
      <c r="AA39" s="479"/>
      <c r="AB39" s="479"/>
      <c r="AC39" s="479"/>
      <c r="AD39" s="479"/>
      <c r="AE39" s="479"/>
      <c r="AF39" s="479"/>
      <c r="AG39" s="479"/>
      <c r="AH39" s="479"/>
      <c r="AI39" s="479"/>
      <c r="AJ39" s="479"/>
      <c r="AK39" s="479"/>
      <c r="AL39" s="479"/>
      <c r="AM39" s="479"/>
      <c r="AN39" s="479"/>
      <c r="AO39" s="479"/>
      <c r="AP39" s="479"/>
      <c r="AQ39" s="479"/>
      <c r="AR39" s="479"/>
      <c r="AS39" s="479"/>
      <c r="AT39" s="479"/>
      <c r="AU39" s="479"/>
      <c r="AV39" s="479"/>
      <c r="AW39" s="479"/>
      <c r="AX39" s="479"/>
      <c r="AY39" s="479"/>
      <c r="AZ39" s="479"/>
      <c r="BA39" s="479"/>
      <c r="BB39" s="479"/>
      <c r="BC39" s="479"/>
      <c r="BD39" s="479"/>
      <c r="BE39" s="479"/>
      <c r="BF39" s="479"/>
      <c r="BG39" s="479"/>
      <c r="BH39" s="479"/>
      <c r="BI39" s="479"/>
      <c r="BJ39" s="479"/>
      <c r="BK39" s="479"/>
      <c r="BL39" s="479"/>
      <c r="BM39" s="479"/>
      <c r="BN39" s="479"/>
      <c r="BO39" s="479"/>
      <c r="BP39" s="479"/>
      <c r="BQ39" s="479"/>
      <c r="BR39" s="479"/>
      <c r="BS39" s="479"/>
      <c r="BT39" s="479"/>
      <c r="BU39" s="479"/>
      <c r="BV39" s="479"/>
      <c r="BW39" s="479"/>
      <c r="BX39" s="479"/>
      <c r="BY39" s="479"/>
      <c r="BZ39" s="479"/>
      <c r="CA39" s="479"/>
      <c r="CB39" s="479"/>
      <c r="CC39" s="479"/>
      <c r="CD39" s="479"/>
      <c r="CE39" s="479"/>
      <c r="CF39" s="479"/>
      <c r="CG39" s="479"/>
      <c r="CH39" s="479"/>
      <c r="CI39" s="480"/>
      <c r="CJ39" s="480"/>
      <c r="CK39" s="480"/>
      <c r="CL39" s="481"/>
      <c r="CM39" s="480"/>
      <c r="CN39" s="480"/>
      <c r="CO39" s="481"/>
      <c r="CP39" s="480"/>
      <c r="CQ39" s="480"/>
      <c r="CR39" s="481"/>
      <c r="CS39" s="481"/>
    </row>
    <row r="40" spans="2:97" ht="137.25" hidden="1" thickBot="1" x14ac:dyDescent="0.25">
      <c r="B40" s="443"/>
      <c r="C40" s="444" t="s">
        <v>187</v>
      </c>
      <c r="D40" s="444"/>
      <c r="E40" s="445" t="s">
        <v>188</v>
      </c>
      <c r="F40" s="445" t="s">
        <v>189</v>
      </c>
      <c r="G40" s="445" t="s">
        <v>190</v>
      </c>
      <c r="H40" s="445" t="s">
        <v>191</v>
      </c>
      <c r="I40" s="446" t="s">
        <v>192</v>
      </c>
      <c r="J40" s="447"/>
      <c r="K40" s="447"/>
      <c r="L40" s="447"/>
      <c r="M40" s="447"/>
      <c r="N40" s="448"/>
      <c r="O40" s="445" t="s">
        <v>188</v>
      </c>
      <c r="P40" s="445" t="s">
        <v>189</v>
      </c>
      <c r="Q40" s="445" t="s">
        <v>190</v>
      </c>
      <c r="R40" s="445" t="s">
        <v>191</v>
      </c>
      <c r="S40" s="446" t="s">
        <v>192</v>
      </c>
      <c r="T40" s="447"/>
      <c r="U40" s="447"/>
      <c r="V40" s="447"/>
      <c r="W40" s="447"/>
      <c r="X40" s="448"/>
      <c r="Y40" s="445" t="s">
        <v>188</v>
      </c>
      <c r="Z40" s="445" t="s">
        <v>189</v>
      </c>
      <c r="AA40" s="445" t="s">
        <v>190</v>
      </c>
      <c r="AB40" s="445" t="s">
        <v>191</v>
      </c>
      <c r="AC40" s="446" t="s">
        <v>192</v>
      </c>
      <c r="AD40" s="447"/>
      <c r="AE40" s="447"/>
      <c r="AF40" s="447"/>
      <c r="AG40" s="447"/>
      <c r="AH40" s="447"/>
      <c r="AI40" s="449" t="s">
        <v>188</v>
      </c>
      <c r="AJ40" s="445" t="s">
        <v>189</v>
      </c>
      <c r="AK40" s="445" t="s">
        <v>190</v>
      </c>
      <c r="AL40" s="445" t="s">
        <v>191</v>
      </c>
      <c r="AM40" s="446" t="s">
        <v>192</v>
      </c>
      <c r="AN40" s="447"/>
      <c r="AO40" s="447"/>
      <c r="AP40" s="447"/>
      <c r="AQ40" s="447"/>
      <c r="AR40" s="448"/>
      <c r="AS40" s="445" t="s">
        <v>188</v>
      </c>
      <c r="AT40" s="445" t="s">
        <v>189</v>
      </c>
      <c r="AU40" s="445" t="s">
        <v>190</v>
      </c>
      <c r="AV40" s="445" t="s">
        <v>191</v>
      </c>
      <c r="AW40" s="446" t="s">
        <v>192</v>
      </c>
      <c r="AX40" s="447"/>
      <c r="AY40" s="447"/>
      <c r="AZ40" s="447"/>
      <c r="BA40" s="447"/>
      <c r="BB40" s="448"/>
      <c r="BC40" s="447"/>
      <c r="BD40" s="448"/>
      <c r="BE40" s="447"/>
      <c r="BF40" s="447"/>
      <c r="BG40" s="447"/>
      <c r="BH40" s="447"/>
      <c r="BI40" s="447"/>
      <c r="BJ40" s="447"/>
      <c r="BK40" s="447"/>
      <c r="BL40" s="447"/>
      <c r="BM40" s="447"/>
      <c r="BN40" s="447"/>
      <c r="BO40" s="450"/>
      <c r="BP40" s="447"/>
      <c r="BQ40" s="447"/>
      <c r="BR40" s="447"/>
      <c r="BS40" s="447"/>
      <c r="BT40" s="447"/>
      <c r="BU40" s="447"/>
      <c r="BV40" s="447"/>
      <c r="BW40" s="447"/>
      <c r="BX40" s="448"/>
      <c r="BY40" s="450"/>
      <c r="BZ40" s="447"/>
      <c r="CA40" s="447"/>
      <c r="CB40" s="447"/>
      <c r="CC40" s="447"/>
      <c r="CD40" s="447"/>
      <c r="CE40" s="447"/>
      <c r="CF40" s="447"/>
      <c r="CG40" s="447"/>
      <c r="CH40" s="448"/>
      <c r="CI40" s="451" t="s">
        <v>188</v>
      </c>
      <c r="CJ40" s="451" t="s">
        <v>189</v>
      </c>
      <c r="CK40" s="451" t="s">
        <v>193</v>
      </c>
      <c r="CL40" s="452" t="s">
        <v>211</v>
      </c>
      <c r="CM40" s="451" t="s">
        <v>190</v>
      </c>
      <c r="CN40" s="451" t="s">
        <v>191</v>
      </c>
      <c r="CO40" s="452" t="s">
        <v>195</v>
      </c>
      <c r="CP40" s="451" t="s">
        <v>196</v>
      </c>
      <c r="CQ40" s="451" t="s">
        <v>197</v>
      </c>
      <c r="CR40" s="452" t="s">
        <v>212</v>
      </c>
      <c r="CS40" s="453" t="s">
        <v>199</v>
      </c>
    </row>
    <row r="41" spans="2:97" ht="50.1" hidden="1" customHeight="1" thickBot="1" x14ac:dyDescent="0.55000000000000004">
      <c r="B41" s="454">
        <v>1</v>
      </c>
      <c r="C41" s="483"/>
      <c r="D41" s="483"/>
      <c r="E41" s="456"/>
      <c r="F41" s="456"/>
      <c r="G41" s="456"/>
      <c r="H41" s="456"/>
      <c r="I41" s="456"/>
      <c r="J41" s="456"/>
      <c r="K41" s="456"/>
      <c r="L41" s="456"/>
      <c r="M41" s="456"/>
      <c r="N41" s="457"/>
      <c r="O41" s="456"/>
      <c r="P41" s="456"/>
      <c r="Q41" s="456"/>
      <c r="R41" s="456"/>
      <c r="S41" s="456"/>
      <c r="T41" s="456"/>
      <c r="U41" s="456"/>
      <c r="V41" s="456"/>
      <c r="W41" s="456"/>
      <c r="X41" s="457"/>
      <c r="Y41" s="460"/>
      <c r="Z41" s="461"/>
      <c r="AA41" s="461"/>
      <c r="AB41" s="461"/>
      <c r="AC41" s="461"/>
      <c r="AD41" s="461"/>
      <c r="AE41" s="461"/>
      <c r="AF41" s="461"/>
      <c r="AG41" s="461"/>
      <c r="AH41" s="461"/>
      <c r="AI41" s="460"/>
      <c r="AJ41" s="461"/>
      <c r="AK41" s="461"/>
      <c r="AL41" s="461"/>
      <c r="AM41" s="461"/>
      <c r="AN41" s="461"/>
      <c r="AO41" s="461"/>
      <c r="AP41" s="461"/>
      <c r="AQ41" s="461"/>
      <c r="AR41" s="462"/>
      <c r="AS41" s="460"/>
      <c r="AT41" s="461"/>
      <c r="AU41" s="461"/>
      <c r="AV41" s="461"/>
      <c r="AW41" s="461"/>
      <c r="AX41" s="461"/>
      <c r="AY41" s="461"/>
      <c r="AZ41" s="461"/>
      <c r="BA41" s="461"/>
      <c r="BB41" s="462"/>
      <c r="BC41" s="461"/>
      <c r="BD41" s="462"/>
      <c r="BE41" s="461"/>
      <c r="BF41" s="461"/>
      <c r="BG41" s="461"/>
      <c r="BH41" s="461"/>
      <c r="BI41" s="461"/>
      <c r="BJ41" s="461"/>
      <c r="BK41" s="461"/>
      <c r="BL41" s="461"/>
      <c r="BM41" s="461"/>
      <c r="BN41" s="461"/>
      <c r="BO41" s="460"/>
      <c r="BP41" s="461"/>
      <c r="BQ41" s="461"/>
      <c r="BR41" s="461"/>
      <c r="BS41" s="461"/>
      <c r="BT41" s="461"/>
      <c r="BU41" s="461"/>
      <c r="BV41" s="461"/>
      <c r="BW41" s="461"/>
      <c r="BX41" s="462"/>
      <c r="BY41" s="460"/>
      <c r="BZ41" s="461"/>
      <c r="CA41" s="461"/>
      <c r="CB41" s="461"/>
      <c r="CC41" s="461"/>
      <c r="CD41" s="461"/>
      <c r="CE41" s="461"/>
      <c r="CF41" s="461"/>
      <c r="CG41" s="461"/>
      <c r="CH41" s="462"/>
      <c r="CI41" s="463">
        <f t="shared" ref="CI41:CJ44" si="15">E41+Y41+AI41+AS41</f>
        <v>0</v>
      </c>
      <c r="CJ41" s="463">
        <f t="shared" si="15"/>
        <v>0</v>
      </c>
      <c r="CK41" s="463">
        <v>3</v>
      </c>
      <c r="CL41" s="464">
        <f>(CI41-CJ41)/CK41</f>
        <v>0</v>
      </c>
      <c r="CM41" s="463">
        <f t="shared" ref="CM41:CN44" si="16">G41+AA41+AK41+AU41</f>
        <v>0</v>
      </c>
      <c r="CN41" s="463">
        <f t="shared" si="16"/>
        <v>0</v>
      </c>
      <c r="CO41" s="464">
        <f>(CM41-CN41)/CK41</f>
        <v>0</v>
      </c>
      <c r="CP41" s="463">
        <f t="shared" ref="CP41:CQ44" si="17">I41+K41+M41+AC41+AE41+AG41+AM41+AO41+AQ41+AW41+AY41+BA41</f>
        <v>0</v>
      </c>
      <c r="CQ41" s="463">
        <f t="shared" si="17"/>
        <v>0</v>
      </c>
      <c r="CR41" s="464">
        <f>(CP41-CQ41)/CK41</f>
        <v>0</v>
      </c>
      <c r="CS41" s="465"/>
    </row>
    <row r="42" spans="2:97" ht="50.1" hidden="1" customHeight="1" thickBot="1" x14ac:dyDescent="0.55000000000000004">
      <c r="B42" s="454">
        <v>2</v>
      </c>
      <c r="C42" s="483"/>
      <c r="D42" s="483"/>
      <c r="E42" s="461"/>
      <c r="F42" s="461"/>
      <c r="G42" s="461"/>
      <c r="H42" s="461"/>
      <c r="I42" s="461"/>
      <c r="J42" s="461"/>
      <c r="K42" s="461"/>
      <c r="L42" s="461"/>
      <c r="M42" s="461"/>
      <c r="N42" s="462"/>
      <c r="O42" s="461"/>
      <c r="P42" s="461"/>
      <c r="Q42" s="461"/>
      <c r="R42" s="461"/>
      <c r="S42" s="461"/>
      <c r="T42" s="461"/>
      <c r="U42" s="461"/>
      <c r="V42" s="461"/>
      <c r="W42" s="461"/>
      <c r="X42" s="462"/>
      <c r="Y42" s="456"/>
      <c r="Z42" s="456"/>
      <c r="AA42" s="456"/>
      <c r="AB42" s="456"/>
      <c r="AC42" s="456"/>
      <c r="AD42" s="456"/>
      <c r="AE42" s="456"/>
      <c r="AF42" s="456"/>
      <c r="AG42" s="456"/>
      <c r="AH42" s="457"/>
      <c r="AI42" s="467"/>
      <c r="AJ42" s="468"/>
      <c r="AK42" s="468"/>
      <c r="AL42" s="468"/>
      <c r="AM42" s="468"/>
      <c r="AN42" s="468"/>
      <c r="AO42" s="468"/>
      <c r="AP42" s="468"/>
      <c r="AQ42" s="468"/>
      <c r="AR42" s="469"/>
      <c r="AS42" s="460"/>
      <c r="AT42" s="461"/>
      <c r="AU42" s="461"/>
      <c r="AV42" s="461"/>
      <c r="AW42" s="461"/>
      <c r="AX42" s="461"/>
      <c r="AY42" s="461"/>
      <c r="AZ42" s="461"/>
      <c r="BA42" s="461"/>
      <c r="BB42" s="462"/>
      <c r="BC42" s="461"/>
      <c r="BD42" s="462"/>
      <c r="BE42" s="461"/>
      <c r="BF42" s="461"/>
      <c r="BG42" s="461"/>
      <c r="BH42" s="461"/>
      <c r="BI42" s="461"/>
      <c r="BJ42" s="461"/>
      <c r="BK42" s="461"/>
      <c r="BL42" s="461"/>
      <c r="BM42" s="461"/>
      <c r="BN42" s="461"/>
      <c r="BO42" s="460"/>
      <c r="BP42" s="461"/>
      <c r="BQ42" s="461"/>
      <c r="BR42" s="461"/>
      <c r="BS42" s="461"/>
      <c r="BT42" s="461"/>
      <c r="BU42" s="461"/>
      <c r="BV42" s="461"/>
      <c r="BW42" s="461"/>
      <c r="BX42" s="462"/>
      <c r="BY42" s="460"/>
      <c r="BZ42" s="461"/>
      <c r="CA42" s="461"/>
      <c r="CB42" s="461"/>
      <c r="CC42" s="461"/>
      <c r="CD42" s="461"/>
      <c r="CE42" s="461"/>
      <c r="CF42" s="461"/>
      <c r="CG42" s="461"/>
      <c r="CH42" s="462"/>
      <c r="CI42" s="463">
        <f t="shared" si="15"/>
        <v>0</v>
      </c>
      <c r="CJ42" s="463">
        <f t="shared" si="15"/>
        <v>0</v>
      </c>
      <c r="CK42" s="463">
        <v>3</v>
      </c>
      <c r="CL42" s="464">
        <f>(CI42-CJ42)/CK42</f>
        <v>0</v>
      </c>
      <c r="CM42" s="463">
        <f t="shared" si="16"/>
        <v>0</v>
      </c>
      <c r="CN42" s="463">
        <f t="shared" si="16"/>
        <v>0</v>
      </c>
      <c r="CO42" s="464">
        <f>(CM42-CN42)/CK42</f>
        <v>0</v>
      </c>
      <c r="CP42" s="463">
        <f t="shared" si="17"/>
        <v>0</v>
      </c>
      <c r="CQ42" s="463">
        <f t="shared" si="17"/>
        <v>0</v>
      </c>
      <c r="CR42" s="464">
        <f>(CP42-CQ42)/CK42</f>
        <v>0</v>
      </c>
      <c r="CS42" s="465"/>
    </row>
    <row r="43" spans="2:97" ht="50.1" hidden="1" customHeight="1" thickBot="1" x14ac:dyDescent="0.55000000000000004">
      <c r="B43" s="454">
        <v>3</v>
      </c>
      <c r="C43" s="483"/>
      <c r="D43" s="483"/>
      <c r="E43" s="461"/>
      <c r="F43" s="461"/>
      <c r="G43" s="461"/>
      <c r="H43" s="461"/>
      <c r="I43" s="461"/>
      <c r="J43" s="461"/>
      <c r="K43" s="461"/>
      <c r="L43" s="461"/>
      <c r="M43" s="461"/>
      <c r="N43" s="462"/>
      <c r="O43" s="461"/>
      <c r="P43" s="461"/>
      <c r="Q43" s="461"/>
      <c r="R43" s="461"/>
      <c r="S43" s="461"/>
      <c r="T43" s="461"/>
      <c r="U43" s="461"/>
      <c r="V43" s="461"/>
      <c r="W43" s="461"/>
      <c r="X43" s="462"/>
      <c r="Y43" s="460"/>
      <c r="Z43" s="461"/>
      <c r="AA43" s="461"/>
      <c r="AB43" s="461"/>
      <c r="AC43" s="461"/>
      <c r="AD43" s="461"/>
      <c r="AE43" s="461"/>
      <c r="AF43" s="461"/>
      <c r="AG43" s="461"/>
      <c r="AH43" s="461"/>
      <c r="AI43" s="456"/>
      <c r="AJ43" s="456"/>
      <c r="AK43" s="456"/>
      <c r="AL43" s="456"/>
      <c r="AM43" s="456"/>
      <c r="AN43" s="456"/>
      <c r="AO43" s="456"/>
      <c r="AP43" s="456"/>
      <c r="AQ43" s="456"/>
      <c r="AR43" s="457"/>
      <c r="AS43" s="460"/>
      <c r="AT43" s="461"/>
      <c r="AU43" s="461"/>
      <c r="AV43" s="461"/>
      <c r="AW43" s="461"/>
      <c r="AX43" s="461"/>
      <c r="AY43" s="461"/>
      <c r="AZ43" s="461"/>
      <c r="BA43" s="461"/>
      <c r="BB43" s="462"/>
      <c r="BC43" s="461"/>
      <c r="BD43" s="462"/>
      <c r="BE43" s="461"/>
      <c r="BF43" s="461"/>
      <c r="BG43" s="461"/>
      <c r="BH43" s="461"/>
      <c r="BI43" s="461"/>
      <c r="BJ43" s="461"/>
      <c r="BK43" s="461"/>
      <c r="BL43" s="461"/>
      <c r="BM43" s="461"/>
      <c r="BN43" s="461"/>
      <c r="BO43" s="460"/>
      <c r="BP43" s="461"/>
      <c r="BQ43" s="461"/>
      <c r="BR43" s="461"/>
      <c r="BS43" s="461"/>
      <c r="BT43" s="461"/>
      <c r="BU43" s="461"/>
      <c r="BV43" s="461"/>
      <c r="BW43" s="461"/>
      <c r="BX43" s="462"/>
      <c r="BY43" s="460"/>
      <c r="BZ43" s="461"/>
      <c r="CA43" s="461"/>
      <c r="CB43" s="461"/>
      <c r="CC43" s="461"/>
      <c r="CD43" s="461"/>
      <c r="CE43" s="461"/>
      <c r="CF43" s="461"/>
      <c r="CG43" s="461"/>
      <c r="CH43" s="462"/>
      <c r="CI43" s="463">
        <f t="shared" si="15"/>
        <v>0</v>
      </c>
      <c r="CJ43" s="463">
        <f t="shared" si="15"/>
        <v>0</v>
      </c>
      <c r="CK43" s="463">
        <v>3</v>
      </c>
      <c r="CL43" s="464">
        <f>(CI43-CJ43)/CK43</f>
        <v>0</v>
      </c>
      <c r="CM43" s="463">
        <f t="shared" si="16"/>
        <v>0</v>
      </c>
      <c r="CN43" s="463">
        <f t="shared" si="16"/>
        <v>0</v>
      </c>
      <c r="CO43" s="464">
        <f>(CM43-CN43)/CK43</f>
        <v>0</v>
      </c>
      <c r="CP43" s="463">
        <f t="shared" si="17"/>
        <v>0</v>
      </c>
      <c r="CQ43" s="463">
        <f t="shared" si="17"/>
        <v>0</v>
      </c>
      <c r="CR43" s="464">
        <f>(CP43-CQ43)/CK43</f>
        <v>0</v>
      </c>
      <c r="CS43" s="465"/>
    </row>
    <row r="44" spans="2:97" ht="50.1" hidden="1" customHeight="1" thickBot="1" x14ac:dyDescent="0.55000000000000004">
      <c r="B44" s="471">
        <v>4</v>
      </c>
      <c r="C44" s="491"/>
      <c r="D44" s="491"/>
      <c r="E44" s="461"/>
      <c r="F44" s="461"/>
      <c r="G44" s="461"/>
      <c r="H44" s="461"/>
      <c r="I44" s="461"/>
      <c r="J44" s="461"/>
      <c r="K44" s="461"/>
      <c r="L44" s="461"/>
      <c r="M44" s="461"/>
      <c r="N44" s="462"/>
      <c r="O44" s="461"/>
      <c r="P44" s="461"/>
      <c r="Q44" s="461"/>
      <c r="R44" s="461"/>
      <c r="S44" s="461"/>
      <c r="T44" s="461"/>
      <c r="U44" s="461"/>
      <c r="V44" s="461"/>
      <c r="W44" s="461"/>
      <c r="X44" s="462"/>
      <c r="Y44" s="460"/>
      <c r="Z44" s="461"/>
      <c r="AA44" s="461"/>
      <c r="AB44" s="461"/>
      <c r="AC44" s="461"/>
      <c r="AD44" s="461"/>
      <c r="AE44" s="461"/>
      <c r="AF44" s="461"/>
      <c r="AG44" s="461"/>
      <c r="AH44" s="461"/>
      <c r="AI44" s="472"/>
      <c r="AJ44" s="473"/>
      <c r="AK44" s="473"/>
      <c r="AL44" s="473"/>
      <c r="AM44" s="473"/>
      <c r="AN44" s="473"/>
      <c r="AO44" s="473"/>
      <c r="AP44" s="473"/>
      <c r="AQ44" s="473"/>
      <c r="AR44" s="474"/>
      <c r="AS44" s="456"/>
      <c r="AT44" s="456"/>
      <c r="AU44" s="456"/>
      <c r="AV44" s="456"/>
      <c r="AW44" s="456"/>
      <c r="AX44" s="456"/>
      <c r="AY44" s="456"/>
      <c r="AZ44" s="456"/>
      <c r="BA44" s="456"/>
      <c r="BB44" s="457"/>
      <c r="BC44" s="461"/>
      <c r="BD44" s="462"/>
      <c r="BE44" s="461"/>
      <c r="BF44" s="461"/>
      <c r="BG44" s="461"/>
      <c r="BH44" s="461"/>
      <c r="BI44" s="461"/>
      <c r="BJ44" s="461"/>
      <c r="BK44" s="461"/>
      <c r="BL44" s="461"/>
      <c r="BM44" s="461"/>
      <c r="BN44" s="461"/>
      <c r="BO44" s="460"/>
      <c r="BP44" s="461"/>
      <c r="BQ44" s="461"/>
      <c r="BR44" s="461"/>
      <c r="BS44" s="461"/>
      <c r="BT44" s="461"/>
      <c r="BU44" s="461"/>
      <c r="BV44" s="461"/>
      <c r="BW44" s="461"/>
      <c r="BX44" s="462"/>
      <c r="BY44" s="460"/>
      <c r="BZ44" s="461"/>
      <c r="CA44" s="461"/>
      <c r="CB44" s="461"/>
      <c r="CC44" s="461"/>
      <c r="CD44" s="461"/>
      <c r="CE44" s="461"/>
      <c r="CF44" s="461"/>
      <c r="CG44" s="461"/>
      <c r="CH44" s="462"/>
      <c r="CI44" s="475">
        <f t="shared" si="15"/>
        <v>0</v>
      </c>
      <c r="CJ44" s="475">
        <f t="shared" si="15"/>
        <v>0</v>
      </c>
      <c r="CK44" s="475">
        <v>3</v>
      </c>
      <c r="CL44" s="476">
        <f>(CI44-CJ44)/CK44</f>
        <v>0</v>
      </c>
      <c r="CM44" s="475">
        <f t="shared" si="16"/>
        <v>0</v>
      </c>
      <c r="CN44" s="475">
        <f t="shared" si="16"/>
        <v>0</v>
      </c>
      <c r="CO44" s="476">
        <f>(CM44-CN44)/CK44</f>
        <v>0</v>
      </c>
      <c r="CP44" s="475">
        <f t="shared" si="17"/>
        <v>0</v>
      </c>
      <c r="CQ44" s="475">
        <f t="shared" si="17"/>
        <v>0</v>
      </c>
      <c r="CR44" s="476">
        <f>(CP44-CQ44)/CK44</f>
        <v>0</v>
      </c>
      <c r="CS44" s="477"/>
    </row>
    <row r="45" spans="2:97" ht="69.95" hidden="1" customHeight="1" thickBot="1" x14ac:dyDescent="0.45">
      <c r="B45" s="437" t="s">
        <v>217</v>
      </c>
      <c r="C45" s="478"/>
      <c r="D45" s="478"/>
      <c r="E45" s="479"/>
      <c r="F45" s="479"/>
      <c r="G45" s="479"/>
      <c r="H45" s="479"/>
      <c r="I45" s="479"/>
      <c r="J45" s="479"/>
      <c r="K45" s="479"/>
      <c r="L45" s="479"/>
      <c r="M45" s="479"/>
      <c r="N45" s="479"/>
      <c r="O45" s="479"/>
      <c r="P45" s="479"/>
      <c r="Q45" s="479"/>
      <c r="R45" s="479"/>
      <c r="S45" s="479"/>
      <c r="T45" s="479"/>
      <c r="U45" s="479"/>
      <c r="V45" s="479"/>
      <c r="W45" s="479"/>
      <c r="X45" s="479"/>
      <c r="Y45" s="479"/>
      <c r="Z45" s="479"/>
      <c r="AA45" s="479"/>
      <c r="AB45" s="479"/>
      <c r="AC45" s="479"/>
      <c r="AD45" s="479"/>
      <c r="AE45" s="479"/>
      <c r="AF45" s="479"/>
      <c r="AG45" s="479"/>
      <c r="AH45" s="479"/>
      <c r="AI45" s="479"/>
      <c r="AJ45" s="479"/>
      <c r="AK45" s="479"/>
      <c r="AL45" s="479"/>
      <c r="AM45" s="479"/>
      <c r="AN45" s="479"/>
      <c r="AO45" s="479"/>
      <c r="AP45" s="479"/>
      <c r="AQ45" s="479"/>
      <c r="AR45" s="479"/>
      <c r="AS45" s="479"/>
      <c r="AT45" s="479"/>
      <c r="AU45" s="479"/>
      <c r="AV45" s="479"/>
      <c r="AW45" s="479"/>
      <c r="AX45" s="479"/>
      <c r="AY45" s="479"/>
      <c r="AZ45" s="479"/>
      <c r="BA45" s="479"/>
      <c r="BB45" s="479"/>
      <c r="BC45" s="479"/>
      <c r="BD45" s="479"/>
      <c r="BE45" s="479"/>
      <c r="BF45" s="479"/>
      <c r="BG45" s="479"/>
      <c r="BH45" s="479"/>
      <c r="BI45" s="479"/>
      <c r="BJ45" s="479"/>
      <c r="BK45" s="479"/>
      <c r="BL45" s="479"/>
      <c r="BM45" s="479"/>
      <c r="BN45" s="479"/>
      <c r="BO45" s="479"/>
      <c r="BP45" s="479"/>
      <c r="BQ45" s="479"/>
      <c r="BR45" s="479"/>
      <c r="BS45" s="479"/>
      <c r="BT45" s="479"/>
      <c r="BU45" s="479"/>
      <c r="BV45" s="479"/>
      <c r="BW45" s="479"/>
      <c r="BX45" s="479"/>
      <c r="BY45" s="479"/>
      <c r="BZ45" s="479"/>
      <c r="CA45" s="479"/>
      <c r="CB45" s="479"/>
      <c r="CC45" s="479"/>
      <c r="CD45" s="479"/>
      <c r="CE45" s="479"/>
      <c r="CF45" s="479"/>
      <c r="CG45" s="479"/>
      <c r="CH45" s="479"/>
      <c r="CI45" s="480"/>
      <c r="CJ45" s="480"/>
      <c r="CK45" s="480"/>
      <c r="CL45" s="481"/>
      <c r="CM45" s="480"/>
      <c r="CN45" s="480"/>
      <c r="CO45" s="481"/>
      <c r="CP45" s="480"/>
      <c r="CQ45" s="480"/>
      <c r="CR45" s="481"/>
      <c r="CS45" s="481"/>
    </row>
    <row r="46" spans="2:97" ht="137.25" hidden="1" thickBot="1" x14ac:dyDescent="0.25">
      <c r="B46" s="443"/>
      <c r="C46" s="444" t="s">
        <v>187</v>
      </c>
      <c r="D46" s="444"/>
      <c r="E46" s="445" t="s">
        <v>188</v>
      </c>
      <c r="F46" s="445" t="s">
        <v>189</v>
      </c>
      <c r="G46" s="445" t="s">
        <v>190</v>
      </c>
      <c r="H46" s="445" t="s">
        <v>191</v>
      </c>
      <c r="I46" s="446" t="s">
        <v>192</v>
      </c>
      <c r="J46" s="447"/>
      <c r="K46" s="447"/>
      <c r="L46" s="447"/>
      <c r="M46" s="447"/>
      <c r="N46" s="448"/>
      <c r="O46" s="445" t="s">
        <v>188</v>
      </c>
      <c r="P46" s="445" t="s">
        <v>189</v>
      </c>
      <c r="Q46" s="445" t="s">
        <v>190</v>
      </c>
      <c r="R46" s="445" t="s">
        <v>191</v>
      </c>
      <c r="S46" s="446" t="s">
        <v>192</v>
      </c>
      <c r="T46" s="447"/>
      <c r="U46" s="447"/>
      <c r="V46" s="447"/>
      <c r="W46" s="447"/>
      <c r="X46" s="448"/>
      <c r="Y46" s="445" t="s">
        <v>188</v>
      </c>
      <c r="Z46" s="445" t="s">
        <v>189</v>
      </c>
      <c r="AA46" s="445" t="s">
        <v>190</v>
      </c>
      <c r="AB46" s="445" t="s">
        <v>191</v>
      </c>
      <c r="AC46" s="446" t="s">
        <v>192</v>
      </c>
      <c r="AD46" s="447"/>
      <c r="AE46" s="447"/>
      <c r="AF46" s="447"/>
      <c r="AG46" s="447"/>
      <c r="AH46" s="447"/>
      <c r="AI46" s="449" t="s">
        <v>188</v>
      </c>
      <c r="AJ46" s="445" t="s">
        <v>189</v>
      </c>
      <c r="AK46" s="445" t="s">
        <v>190</v>
      </c>
      <c r="AL46" s="445" t="s">
        <v>191</v>
      </c>
      <c r="AM46" s="446" t="s">
        <v>192</v>
      </c>
      <c r="AN46" s="447"/>
      <c r="AO46" s="447"/>
      <c r="AP46" s="447"/>
      <c r="AQ46" s="447"/>
      <c r="AR46" s="448"/>
      <c r="AS46" s="445" t="s">
        <v>188</v>
      </c>
      <c r="AT46" s="445" t="s">
        <v>189</v>
      </c>
      <c r="AU46" s="445" t="s">
        <v>190</v>
      </c>
      <c r="AV46" s="445" t="s">
        <v>191</v>
      </c>
      <c r="AW46" s="446" t="s">
        <v>192</v>
      </c>
      <c r="AX46" s="447"/>
      <c r="AY46" s="447"/>
      <c r="AZ46" s="447"/>
      <c r="BA46" s="447"/>
      <c r="BB46" s="448"/>
      <c r="BC46" s="447"/>
      <c r="BD46" s="448"/>
      <c r="BE46" s="447"/>
      <c r="BF46" s="447"/>
      <c r="BG46" s="447"/>
      <c r="BH46" s="447"/>
      <c r="BI46" s="447"/>
      <c r="BJ46" s="447"/>
      <c r="BK46" s="447"/>
      <c r="BL46" s="447"/>
      <c r="BM46" s="447"/>
      <c r="BN46" s="447"/>
      <c r="BO46" s="450"/>
      <c r="BP46" s="447"/>
      <c r="BQ46" s="447"/>
      <c r="BR46" s="447"/>
      <c r="BS46" s="447"/>
      <c r="BT46" s="447"/>
      <c r="BU46" s="447"/>
      <c r="BV46" s="447"/>
      <c r="BW46" s="447"/>
      <c r="BX46" s="448"/>
      <c r="BY46" s="450"/>
      <c r="BZ46" s="447"/>
      <c r="CA46" s="447"/>
      <c r="CB46" s="447"/>
      <c r="CC46" s="447"/>
      <c r="CD46" s="447"/>
      <c r="CE46" s="447"/>
      <c r="CF46" s="447"/>
      <c r="CG46" s="447"/>
      <c r="CH46" s="448"/>
      <c r="CI46" s="451" t="s">
        <v>188</v>
      </c>
      <c r="CJ46" s="451" t="s">
        <v>189</v>
      </c>
      <c r="CK46" s="451" t="s">
        <v>193</v>
      </c>
      <c r="CL46" s="452" t="s">
        <v>211</v>
      </c>
      <c r="CM46" s="451" t="s">
        <v>190</v>
      </c>
      <c r="CN46" s="451" t="s">
        <v>191</v>
      </c>
      <c r="CO46" s="452" t="s">
        <v>195</v>
      </c>
      <c r="CP46" s="451" t="s">
        <v>196</v>
      </c>
      <c r="CQ46" s="451" t="s">
        <v>197</v>
      </c>
      <c r="CR46" s="452" t="s">
        <v>212</v>
      </c>
      <c r="CS46" s="453" t="s">
        <v>199</v>
      </c>
    </row>
    <row r="47" spans="2:97" ht="50.1" hidden="1" customHeight="1" thickBot="1" x14ac:dyDescent="0.55000000000000004">
      <c r="B47" s="454">
        <v>1</v>
      </c>
      <c r="C47" s="483"/>
      <c r="D47" s="483"/>
      <c r="E47" s="456"/>
      <c r="F47" s="456"/>
      <c r="G47" s="456"/>
      <c r="H47" s="456"/>
      <c r="I47" s="456"/>
      <c r="J47" s="456"/>
      <c r="K47" s="456"/>
      <c r="L47" s="456"/>
      <c r="M47" s="456"/>
      <c r="N47" s="457"/>
      <c r="O47" s="456"/>
      <c r="P47" s="456"/>
      <c r="Q47" s="456"/>
      <c r="R47" s="456"/>
      <c r="S47" s="456"/>
      <c r="T47" s="456"/>
      <c r="U47" s="456"/>
      <c r="V47" s="456"/>
      <c r="W47" s="456"/>
      <c r="X47" s="457"/>
      <c r="Y47" s="460"/>
      <c r="Z47" s="461"/>
      <c r="AA47" s="461"/>
      <c r="AB47" s="461"/>
      <c r="AC47" s="461"/>
      <c r="AD47" s="461"/>
      <c r="AE47" s="461"/>
      <c r="AF47" s="461"/>
      <c r="AG47" s="461"/>
      <c r="AH47" s="461"/>
      <c r="AI47" s="460"/>
      <c r="AJ47" s="461"/>
      <c r="AK47" s="461"/>
      <c r="AL47" s="461"/>
      <c r="AM47" s="461"/>
      <c r="AN47" s="461"/>
      <c r="AO47" s="461"/>
      <c r="AP47" s="461"/>
      <c r="AQ47" s="461"/>
      <c r="AR47" s="462"/>
      <c r="AS47" s="460"/>
      <c r="AT47" s="461"/>
      <c r="AU47" s="461"/>
      <c r="AV47" s="461"/>
      <c r="AW47" s="461"/>
      <c r="AX47" s="461"/>
      <c r="AY47" s="461"/>
      <c r="AZ47" s="461"/>
      <c r="BA47" s="461"/>
      <c r="BB47" s="462"/>
      <c r="BC47" s="461"/>
      <c r="BD47" s="462"/>
      <c r="BE47" s="461"/>
      <c r="BF47" s="461"/>
      <c r="BG47" s="461"/>
      <c r="BH47" s="461"/>
      <c r="BI47" s="461"/>
      <c r="BJ47" s="461"/>
      <c r="BK47" s="461"/>
      <c r="BL47" s="461"/>
      <c r="BM47" s="461"/>
      <c r="BN47" s="461"/>
      <c r="BO47" s="460"/>
      <c r="BP47" s="461"/>
      <c r="BQ47" s="461"/>
      <c r="BR47" s="461"/>
      <c r="BS47" s="461"/>
      <c r="BT47" s="461"/>
      <c r="BU47" s="461"/>
      <c r="BV47" s="461"/>
      <c r="BW47" s="461"/>
      <c r="BX47" s="462"/>
      <c r="BY47" s="460"/>
      <c r="BZ47" s="461"/>
      <c r="CA47" s="461"/>
      <c r="CB47" s="461"/>
      <c r="CC47" s="461"/>
      <c r="CD47" s="461"/>
      <c r="CE47" s="461"/>
      <c r="CF47" s="461"/>
      <c r="CG47" s="461"/>
      <c r="CH47" s="462"/>
      <c r="CI47" s="463">
        <f t="shared" ref="CI47:CJ50" si="18">E47+Y47+AI47+AS47</f>
        <v>0</v>
      </c>
      <c r="CJ47" s="463">
        <f t="shared" si="18"/>
        <v>0</v>
      </c>
      <c r="CK47" s="463">
        <v>3</v>
      </c>
      <c r="CL47" s="464">
        <f>(CI47-CJ47)/CK47</f>
        <v>0</v>
      </c>
      <c r="CM47" s="463">
        <f t="shared" ref="CM47:CN50" si="19">G47+AA47+AK47+AU47</f>
        <v>0</v>
      </c>
      <c r="CN47" s="463">
        <f t="shared" si="19"/>
        <v>0</v>
      </c>
      <c r="CO47" s="464">
        <f>(CM47-CN47)/CK47</f>
        <v>0</v>
      </c>
      <c r="CP47" s="463">
        <f t="shared" ref="CP47:CQ50" si="20">I47+K47+M47+AC47+AE47+AG47+AM47+AO47+AQ47+AW47+AY47+BA47</f>
        <v>0</v>
      </c>
      <c r="CQ47" s="463">
        <f t="shared" si="20"/>
        <v>0</v>
      </c>
      <c r="CR47" s="464">
        <f>(CP47-CQ47)/CK47</f>
        <v>0</v>
      </c>
      <c r="CS47" s="465"/>
    </row>
    <row r="48" spans="2:97" ht="50.1" hidden="1" customHeight="1" thickBot="1" x14ac:dyDescent="0.55000000000000004">
      <c r="B48" s="454">
        <v>2</v>
      </c>
      <c r="C48" s="483"/>
      <c r="D48" s="483"/>
      <c r="E48" s="461"/>
      <c r="F48" s="461"/>
      <c r="G48" s="461"/>
      <c r="H48" s="461"/>
      <c r="I48" s="461"/>
      <c r="J48" s="461"/>
      <c r="K48" s="461"/>
      <c r="L48" s="461"/>
      <c r="M48" s="461"/>
      <c r="N48" s="462"/>
      <c r="O48" s="461"/>
      <c r="P48" s="461"/>
      <c r="Q48" s="461"/>
      <c r="R48" s="461"/>
      <c r="S48" s="461"/>
      <c r="T48" s="461"/>
      <c r="U48" s="461"/>
      <c r="V48" s="461"/>
      <c r="W48" s="461"/>
      <c r="X48" s="462"/>
      <c r="Y48" s="456"/>
      <c r="Z48" s="456"/>
      <c r="AA48" s="456"/>
      <c r="AB48" s="456"/>
      <c r="AC48" s="456"/>
      <c r="AD48" s="456"/>
      <c r="AE48" s="456"/>
      <c r="AF48" s="456"/>
      <c r="AG48" s="456"/>
      <c r="AH48" s="457"/>
      <c r="AI48" s="467"/>
      <c r="AJ48" s="468"/>
      <c r="AK48" s="468"/>
      <c r="AL48" s="468"/>
      <c r="AM48" s="468"/>
      <c r="AN48" s="468"/>
      <c r="AO48" s="468"/>
      <c r="AP48" s="468"/>
      <c r="AQ48" s="468"/>
      <c r="AR48" s="469"/>
      <c r="AS48" s="460"/>
      <c r="AT48" s="461"/>
      <c r="AU48" s="461"/>
      <c r="AV48" s="461"/>
      <c r="AW48" s="461"/>
      <c r="AX48" s="461"/>
      <c r="AY48" s="461"/>
      <c r="AZ48" s="461"/>
      <c r="BA48" s="461"/>
      <c r="BB48" s="462"/>
      <c r="BC48" s="461"/>
      <c r="BD48" s="462"/>
      <c r="BE48" s="461"/>
      <c r="BF48" s="461"/>
      <c r="BG48" s="461"/>
      <c r="BH48" s="461"/>
      <c r="BI48" s="461"/>
      <c r="BJ48" s="461"/>
      <c r="BK48" s="461"/>
      <c r="BL48" s="461"/>
      <c r="BM48" s="461"/>
      <c r="BN48" s="461"/>
      <c r="BO48" s="460"/>
      <c r="BP48" s="461"/>
      <c r="BQ48" s="461"/>
      <c r="BR48" s="461"/>
      <c r="BS48" s="461"/>
      <c r="BT48" s="461"/>
      <c r="BU48" s="461"/>
      <c r="BV48" s="461"/>
      <c r="BW48" s="461"/>
      <c r="BX48" s="462"/>
      <c r="BY48" s="460"/>
      <c r="BZ48" s="461"/>
      <c r="CA48" s="461"/>
      <c r="CB48" s="461"/>
      <c r="CC48" s="461"/>
      <c r="CD48" s="461"/>
      <c r="CE48" s="461"/>
      <c r="CF48" s="461"/>
      <c r="CG48" s="461"/>
      <c r="CH48" s="462"/>
      <c r="CI48" s="463">
        <f t="shared" si="18"/>
        <v>0</v>
      </c>
      <c r="CJ48" s="463">
        <f t="shared" si="18"/>
        <v>0</v>
      </c>
      <c r="CK48" s="463">
        <v>3</v>
      </c>
      <c r="CL48" s="464">
        <f>(CI48-CJ48)/CK48</f>
        <v>0</v>
      </c>
      <c r="CM48" s="463">
        <f t="shared" si="19"/>
        <v>0</v>
      </c>
      <c r="CN48" s="463">
        <f t="shared" si="19"/>
        <v>0</v>
      </c>
      <c r="CO48" s="464">
        <f>(CM48-CN48)/CK48</f>
        <v>0</v>
      </c>
      <c r="CP48" s="463">
        <f t="shared" si="20"/>
        <v>0</v>
      </c>
      <c r="CQ48" s="463">
        <f t="shared" si="20"/>
        <v>0</v>
      </c>
      <c r="CR48" s="464">
        <f>(CP48-CQ48)/CK48</f>
        <v>0</v>
      </c>
      <c r="CS48" s="465"/>
    </row>
    <row r="49" spans="2:97" ht="50.1" hidden="1" customHeight="1" thickBot="1" x14ac:dyDescent="0.55000000000000004">
      <c r="B49" s="454">
        <v>3</v>
      </c>
      <c r="C49" s="483"/>
      <c r="D49" s="483"/>
      <c r="E49" s="461"/>
      <c r="F49" s="461"/>
      <c r="G49" s="461"/>
      <c r="H49" s="461"/>
      <c r="I49" s="461"/>
      <c r="J49" s="461"/>
      <c r="K49" s="461"/>
      <c r="L49" s="461"/>
      <c r="M49" s="461"/>
      <c r="N49" s="462"/>
      <c r="O49" s="461"/>
      <c r="P49" s="461"/>
      <c r="Q49" s="461"/>
      <c r="R49" s="461"/>
      <c r="S49" s="461"/>
      <c r="T49" s="461"/>
      <c r="U49" s="461"/>
      <c r="V49" s="461"/>
      <c r="W49" s="461"/>
      <c r="X49" s="462"/>
      <c r="Y49" s="460"/>
      <c r="Z49" s="461"/>
      <c r="AA49" s="461"/>
      <c r="AB49" s="461"/>
      <c r="AC49" s="461"/>
      <c r="AD49" s="461"/>
      <c r="AE49" s="461"/>
      <c r="AF49" s="461"/>
      <c r="AG49" s="461"/>
      <c r="AH49" s="461"/>
      <c r="AI49" s="456"/>
      <c r="AJ49" s="456"/>
      <c r="AK49" s="456"/>
      <c r="AL49" s="456"/>
      <c r="AM49" s="456"/>
      <c r="AN49" s="456"/>
      <c r="AO49" s="456"/>
      <c r="AP49" s="456"/>
      <c r="AQ49" s="456"/>
      <c r="AR49" s="457"/>
      <c r="AS49" s="460"/>
      <c r="AT49" s="461"/>
      <c r="AU49" s="461"/>
      <c r="AV49" s="461"/>
      <c r="AW49" s="461"/>
      <c r="AX49" s="461"/>
      <c r="AY49" s="461"/>
      <c r="AZ49" s="461"/>
      <c r="BA49" s="461"/>
      <c r="BB49" s="462"/>
      <c r="BC49" s="461"/>
      <c r="BD49" s="462"/>
      <c r="BE49" s="461"/>
      <c r="BF49" s="461"/>
      <c r="BG49" s="461"/>
      <c r="BH49" s="461"/>
      <c r="BI49" s="461"/>
      <c r="BJ49" s="461"/>
      <c r="BK49" s="461"/>
      <c r="BL49" s="461"/>
      <c r="BM49" s="461"/>
      <c r="BN49" s="461"/>
      <c r="BO49" s="460"/>
      <c r="BP49" s="461"/>
      <c r="BQ49" s="461"/>
      <c r="BR49" s="461"/>
      <c r="BS49" s="461"/>
      <c r="BT49" s="461"/>
      <c r="BU49" s="461"/>
      <c r="BV49" s="461"/>
      <c r="BW49" s="461"/>
      <c r="BX49" s="462"/>
      <c r="BY49" s="460"/>
      <c r="BZ49" s="461"/>
      <c r="CA49" s="461"/>
      <c r="CB49" s="461"/>
      <c r="CC49" s="461"/>
      <c r="CD49" s="461"/>
      <c r="CE49" s="461"/>
      <c r="CF49" s="461"/>
      <c r="CG49" s="461"/>
      <c r="CH49" s="462"/>
      <c r="CI49" s="463">
        <f t="shared" si="18"/>
        <v>0</v>
      </c>
      <c r="CJ49" s="463">
        <f t="shared" si="18"/>
        <v>0</v>
      </c>
      <c r="CK49" s="463">
        <v>3</v>
      </c>
      <c r="CL49" s="464">
        <f>(CI49-CJ49)/CK49</f>
        <v>0</v>
      </c>
      <c r="CM49" s="463">
        <f t="shared" si="19"/>
        <v>0</v>
      </c>
      <c r="CN49" s="463">
        <f t="shared" si="19"/>
        <v>0</v>
      </c>
      <c r="CO49" s="464">
        <f>(CM49-CN49)/CK49</f>
        <v>0</v>
      </c>
      <c r="CP49" s="463">
        <f t="shared" si="20"/>
        <v>0</v>
      </c>
      <c r="CQ49" s="463">
        <f t="shared" si="20"/>
        <v>0</v>
      </c>
      <c r="CR49" s="464">
        <f>(CP49-CQ49)/CK49</f>
        <v>0</v>
      </c>
      <c r="CS49" s="465"/>
    </row>
    <row r="50" spans="2:97" ht="50.1" hidden="1" customHeight="1" thickBot="1" x14ac:dyDescent="0.55000000000000004">
      <c r="B50" s="471">
        <v>4</v>
      </c>
      <c r="C50" s="492"/>
      <c r="D50" s="492"/>
      <c r="E50" s="461"/>
      <c r="F50" s="461"/>
      <c r="G50" s="461"/>
      <c r="H50" s="461"/>
      <c r="I50" s="461"/>
      <c r="J50" s="461"/>
      <c r="K50" s="461"/>
      <c r="L50" s="461"/>
      <c r="M50" s="461"/>
      <c r="N50" s="462"/>
      <c r="O50" s="461"/>
      <c r="P50" s="461"/>
      <c r="Q50" s="461"/>
      <c r="R50" s="461"/>
      <c r="S50" s="461"/>
      <c r="T50" s="461"/>
      <c r="U50" s="461"/>
      <c r="V50" s="461"/>
      <c r="W50" s="461"/>
      <c r="X50" s="462"/>
      <c r="Y50" s="460"/>
      <c r="Z50" s="461"/>
      <c r="AA50" s="461"/>
      <c r="AB50" s="461"/>
      <c r="AC50" s="461"/>
      <c r="AD50" s="461"/>
      <c r="AE50" s="461"/>
      <c r="AF50" s="461"/>
      <c r="AG50" s="461"/>
      <c r="AH50" s="461"/>
      <c r="AI50" s="472"/>
      <c r="AJ50" s="473"/>
      <c r="AK50" s="473"/>
      <c r="AL50" s="473"/>
      <c r="AM50" s="473"/>
      <c r="AN50" s="473"/>
      <c r="AO50" s="473"/>
      <c r="AP50" s="473"/>
      <c r="AQ50" s="473"/>
      <c r="AR50" s="474"/>
      <c r="AS50" s="456"/>
      <c r="AT50" s="456"/>
      <c r="AU50" s="456"/>
      <c r="AV50" s="456"/>
      <c r="AW50" s="456"/>
      <c r="AX50" s="456"/>
      <c r="AY50" s="456"/>
      <c r="AZ50" s="456"/>
      <c r="BA50" s="456"/>
      <c r="BB50" s="457"/>
      <c r="BC50" s="461"/>
      <c r="BD50" s="462"/>
      <c r="BE50" s="461"/>
      <c r="BF50" s="461"/>
      <c r="BG50" s="461"/>
      <c r="BH50" s="461"/>
      <c r="BI50" s="461"/>
      <c r="BJ50" s="461"/>
      <c r="BK50" s="461"/>
      <c r="BL50" s="461"/>
      <c r="BM50" s="461"/>
      <c r="BN50" s="461"/>
      <c r="BO50" s="460"/>
      <c r="BP50" s="461"/>
      <c r="BQ50" s="461"/>
      <c r="BR50" s="461"/>
      <c r="BS50" s="461"/>
      <c r="BT50" s="461"/>
      <c r="BU50" s="461"/>
      <c r="BV50" s="461"/>
      <c r="BW50" s="461"/>
      <c r="BX50" s="462"/>
      <c r="BY50" s="460"/>
      <c r="BZ50" s="461"/>
      <c r="CA50" s="461"/>
      <c r="CB50" s="461"/>
      <c r="CC50" s="461"/>
      <c r="CD50" s="461"/>
      <c r="CE50" s="461"/>
      <c r="CF50" s="461"/>
      <c r="CG50" s="461"/>
      <c r="CH50" s="462"/>
      <c r="CI50" s="475">
        <f t="shared" si="18"/>
        <v>0</v>
      </c>
      <c r="CJ50" s="475">
        <f t="shared" si="18"/>
        <v>0</v>
      </c>
      <c r="CK50" s="475">
        <v>3</v>
      </c>
      <c r="CL50" s="476">
        <f>(CI50-CJ50)/CK50</f>
        <v>0</v>
      </c>
      <c r="CM50" s="475">
        <f t="shared" si="19"/>
        <v>0</v>
      </c>
      <c r="CN50" s="475">
        <f t="shared" si="19"/>
        <v>0</v>
      </c>
      <c r="CO50" s="476">
        <f>(CM50-CN50)/CK50</f>
        <v>0</v>
      </c>
      <c r="CP50" s="475">
        <f t="shared" si="20"/>
        <v>0</v>
      </c>
      <c r="CQ50" s="475">
        <f t="shared" si="20"/>
        <v>0</v>
      </c>
      <c r="CR50" s="476">
        <f>(CP50-CQ50)/CK50</f>
        <v>0</v>
      </c>
      <c r="CS50" s="477"/>
    </row>
    <row r="51" spans="2:97" hidden="1" x14ac:dyDescent="0.2"/>
    <row r="74" spans="48:48" x14ac:dyDescent="0.2">
      <c r="AV74" t="s">
        <v>218</v>
      </c>
    </row>
  </sheetData>
  <mergeCells count="2">
    <mergeCell ref="H1:AV2"/>
    <mergeCell ref="E5:BB5"/>
  </mergeCells>
  <pageMargins left="0" right="0.74803149606299213" top="1.7716535433070868" bottom="0.23622047244094491" header="0" footer="0"/>
  <pageSetup scale="32" fitToHeight="2" orientation="landscape" horizontalDpi="4294967293" verticalDpi="4294967293" r:id="rId1"/>
  <headerFooter alignWithMargins="0"/>
  <rowBreaks count="1" manualBreakCount="1">
    <brk id="26" max="87"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8">
    <tabColor rgb="FFFF0000"/>
    <pageSetUpPr fitToPage="1"/>
  </sheetPr>
  <dimension ref="A1:T63"/>
  <sheetViews>
    <sheetView showGridLines="0" showZeros="0" workbookViewId="0">
      <selection activeCell="S15" sqref="S15"/>
    </sheetView>
  </sheetViews>
  <sheetFormatPr defaultRowHeight="12.75" x14ac:dyDescent="0.2"/>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8" customWidth="1"/>
    <col min="10" max="10" width="10.7109375" customWidth="1"/>
    <col min="11" max="11" width="1.7109375" style="138" customWidth="1"/>
    <col min="12" max="12" width="10.7109375" customWidth="1"/>
    <col min="13" max="13" width="1.7109375" style="9" customWidth="1"/>
    <col min="14" max="14" width="10.7109375" customWidth="1"/>
    <col min="15" max="15" width="1.7109375" style="138" customWidth="1"/>
    <col min="16" max="16" width="10.7109375" customWidth="1"/>
    <col min="17" max="17" width="1.7109375" style="9" customWidth="1"/>
    <col min="18" max="18" width="9.140625" hidden="1" customWidth="1"/>
    <col min="19" max="19" width="8.7109375" customWidth="1"/>
    <col min="20" max="20" width="9.140625" hidden="1" customWidth="1"/>
  </cols>
  <sheetData>
    <row r="1" spans="1:20" s="3" customFormat="1" ht="114.75" customHeight="1" x14ac:dyDescent="0.2">
      <c r="A1" s="1">
        <f>'[2]Week SetUp'!$A$6</f>
        <v>0</v>
      </c>
      <c r="B1" s="1"/>
      <c r="C1" s="139"/>
      <c r="D1" s="139"/>
      <c r="E1" s="139"/>
      <c r="F1" s="139"/>
      <c r="G1" s="139"/>
      <c r="H1" s="139"/>
      <c r="I1" s="140"/>
      <c r="J1" s="141"/>
      <c r="K1" s="141"/>
      <c r="L1" s="142"/>
      <c r="M1" s="140"/>
      <c r="N1" s="140" t="s">
        <v>34</v>
      </c>
      <c r="O1" s="140"/>
      <c r="P1" s="139"/>
      <c r="Q1" s="140"/>
    </row>
    <row r="2" spans="1:20" s="10" customFormat="1" ht="18" x14ac:dyDescent="0.25">
      <c r="A2" s="7"/>
      <c r="B2" s="7"/>
      <c r="C2" s="7"/>
      <c r="D2" s="7"/>
      <c r="E2" s="494" t="s">
        <v>54</v>
      </c>
      <c r="F2" s="494"/>
      <c r="G2" s="494"/>
      <c r="H2" s="494"/>
      <c r="I2" s="494"/>
      <c r="J2" s="494"/>
      <c r="K2" s="494"/>
      <c r="L2" s="494"/>
      <c r="M2" s="494"/>
      <c r="N2" s="494"/>
      <c r="O2" s="143"/>
      <c r="P2" s="144"/>
      <c r="Q2" s="143"/>
    </row>
    <row r="3" spans="1:20" s="17" customFormat="1" ht="11.25" customHeight="1" x14ac:dyDescent="0.2">
      <c r="A3" s="145" t="s">
        <v>1</v>
      </c>
      <c r="B3" s="145"/>
      <c r="C3" s="145"/>
      <c r="D3" s="145"/>
      <c r="E3" s="145"/>
      <c r="F3" s="145"/>
      <c r="G3" s="145"/>
      <c r="H3" s="145"/>
      <c r="I3" s="14"/>
      <c r="J3" s="13"/>
      <c r="K3" s="14"/>
      <c r="L3" s="145"/>
      <c r="M3" s="14"/>
      <c r="N3" s="145"/>
      <c r="O3" s="14"/>
      <c r="P3" s="145"/>
      <c r="Q3" s="146" t="s">
        <v>2</v>
      </c>
    </row>
    <row r="4" spans="1:20" s="29" customFormat="1" ht="11.25" customHeight="1" thickBot="1" x14ac:dyDescent="0.25">
      <c r="A4" s="223" t="str">
        <f>'[2]Week SetUp'!$A$10</f>
        <v>26th - 30th May 2016</v>
      </c>
      <c r="B4" s="223"/>
      <c r="C4" s="223"/>
      <c r="D4" s="151"/>
      <c r="E4" s="151"/>
      <c r="F4" s="20">
        <f>'[2]Week SetUp'!$C$10</f>
        <v>0</v>
      </c>
      <c r="G4" s="149"/>
      <c r="H4" s="20"/>
      <c r="I4" s="25"/>
      <c r="J4" s="24">
        <f>'[2]Week SetUp'!$D$10</f>
        <v>0</v>
      </c>
      <c r="K4" s="25"/>
      <c r="L4" s="150">
        <f>'[2]Week SetUp'!$A$12</f>
        <v>0</v>
      </c>
      <c r="M4" s="25"/>
      <c r="N4" s="20"/>
      <c r="O4" s="25"/>
      <c r="P4" s="20"/>
      <c r="Q4" s="224" t="str">
        <f>'[2]Week SetUp'!$E$10</f>
        <v>Lamech Kevin Clarke</v>
      </c>
    </row>
    <row r="5" spans="1:20" s="17" customFormat="1" ht="12" x14ac:dyDescent="0.2">
      <c r="A5" s="125"/>
      <c r="B5" s="154" t="s">
        <v>3</v>
      </c>
      <c r="C5" s="154" t="s">
        <v>36</v>
      </c>
      <c r="D5" s="154" t="s">
        <v>4</v>
      </c>
      <c r="E5" s="155" t="s">
        <v>5</v>
      </c>
      <c r="F5" s="155" t="s">
        <v>6</v>
      </c>
      <c r="G5" s="155"/>
      <c r="H5" s="155"/>
      <c r="I5" s="155"/>
      <c r="J5" s="154" t="s">
        <v>7</v>
      </c>
      <c r="K5" s="156"/>
      <c r="L5" s="154" t="s">
        <v>8</v>
      </c>
      <c r="M5" s="156"/>
      <c r="N5" s="154" t="s">
        <v>9</v>
      </c>
      <c r="O5" s="156"/>
      <c r="P5" s="154" t="s">
        <v>37</v>
      </c>
      <c r="Q5" s="157"/>
    </row>
    <row r="6" spans="1:20" s="17" customFormat="1" ht="3.75" customHeight="1" thickBot="1" x14ac:dyDescent="0.25">
      <c r="A6" s="158"/>
      <c r="B6" s="159"/>
      <c r="C6" s="160"/>
      <c r="D6" s="159"/>
      <c r="E6" s="161"/>
      <c r="F6" s="161"/>
      <c r="G6" s="85"/>
      <c r="H6" s="161"/>
      <c r="I6" s="162"/>
      <c r="J6" s="159"/>
      <c r="K6" s="162"/>
      <c r="L6" s="159"/>
      <c r="M6" s="162"/>
      <c r="N6" s="159"/>
      <c r="O6" s="162"/>
      <c r="P6" s="159"/>
      <c r="Q6" s="163"/>
    </row>
    <row r="7" spans="1:20" s="51" customFormat="1" ht="10.5" customHeight="1" x14ac:dyDescent="0.2">
      <c r="A7" s="164">
        <v>1</v>
      </c>
      <c r="B7" s="42">
        <f>IF($D7="","",VLOOKUP($D7,'[2]Girls Si Main Draw Prep'!$A$7:$P$22,15))</f>
        <v>0</v>
      </c>
      <c r="C7" s="42">
        <f>IF($D7="","",VLOOKUP($D7,'[2]Girls Si Main Draw Prep'!$A$7:$P$22,16))</f>
        <v>0</v>
      </c>
      <c r="D7" s="43">
        <v>1</v>
      </c>
      <c r="E7" s="44" t="str">
        <f>UPPER(IF($D7="","",VLOOKUP($D7,'[2]Girls Si Main Draw Prep'!$A$7:$P$22,2)))</f>
        <v>MUKERJI</v>
      </c>
      <c r="F7" s="44" t="str">
        <f>IF($D7="","",VLOOKUP($D7,'[2]Girls Si Main Draw Prep'!$A$7:$P$22,3))</f>
        <v>CHELSEA</v>
      </c>
      <c r="G7" s="44"/>
      <c r="H7" s="44">
        <f>IF($D7="","",VLOOKUP($D7,'[2]Girls Si Main Draw Prep'!$A$7:$P$22,4))</f>
        <v>0</v>
      </c>
      <c r="I7" s="165"/>
      <c r="J7" s="166"/>
      <c r="K7" s="166"/>
      <c r="L7" s="166"/>
      <c r="M7" s="166"/>
      <c r="N7" s="167"/>
      <c r="O7" s="49"/>
      <c r="P7" s="87"/>
      <c r="Q7" s="88"/>
      <c r="R7" s="50"/>
      <c r="T7" s="52" t="str">
        <f>'[2]SetUp Officials'!P21</f>
        <v>Umpire</v>
      </c>
    </row>
    <row r="8" spans="1:20" s="51" customFormat="1" ht="9.6" customHeight="1" x14ac:dyDescent="0.2">
      <c r="A8" s="168"/>
      <c r="B8" s="54"/>
      <c r="C8" s="54"/>
      <c r="D8" s="54"/>
      <c r="E8" s="166"/>
      <c r="F8" s="166"/>
      <c r="G8" s="169"/>
      <c r="H8" s="62" t="s">
        <v>11</v>
      </c>
      <c r="I8" s="170" t="s">
        <v>12</v>
      </c>
      <c r="J8" s="171" t="str">
        <f>UPPER(IF(OR(I8="a",I8="as"),E7,IF(OR(I8="b",I8="bs"),E9,)))</f>
        <v>MUKERJI</v>
      </c>
      <c r="K8" s="171"/>
      <c r="L8" s="166"/>
      <c r="M8" s="166"/>
      <c r="N8" s="167"/>
      <c r="O8" s="49"/>
      <c r="P8" s="87"/>
      <c r="Q8" s="88"/>
      <c r="R8" s="50"/>
      <c r="T8" s="57" t="str">
        <f>'[2]SetUp Officials'!P22</f>
        <v/>
      </c>
    </row>
    <row r="9" spans="1:20" s="51" customFormat="1" ht="9.6" customHeight="1" x14ac:dyDescent="0.2">
      <c r="A9" s="168">
        <v>2</v>
      </c>
      <c r="B9" s="42">
        <f>IF($D9="","",VLOOKUP($D9,'[2]Girls Si Main Draw Prep'!$A$7:$P$22,15))</f>
        <v>0</v>
      </c>
      <c r="C9" s="42">
        <f>IF($D9="","",VLOOKUP($D9,'[2]Girls Si Main Draw Prep'!$A$7:$P$22,16))</f>
        <v>0</v>
      </c>
      <c r="D9" s="43">
        <v>8</v>
      </c>
      <c r="E9" s="42" t="str">
        <f>UPPER(IF($D9="","",VLOOKUP($D9,'[2]Girls Si Main Draw Prep'!$A$7:$P$22,2)))</f>
        <v>FABRES</v>
      </c>
      <c r="F9" s="42" t="str">
        <f>IF($D9="","",VLOOKUP($D9,'[2]Girls Si Main Draw Prep'!$A$7:$P$22,3))</f>
        <v>HALEIGH</v>
      </c>
      <c r="G9" s="42"/>
      <c r="H9" s="42">
        <f>IF($D9="","",VLOOKUP($D9,'[2]Girls Si Main Draw Prep'!$A$7:$P$22,4))</f>
        <v>0</v>
      </c>
      <c r="I9" s="172"/>
      <c r="J9" s="166" t="s">
        <v>91</v>
      </c>
      <c r="K9" s="173"/>
      <c r="L9" s="166"/>
      <c r="M9" s="166"/>
      <c r="N9" s="167"/>
      <c r="O9" s="49"/>
      <c r="P9" s="87"/>
      <c r="Q9" s="88"/>
      <c r="R9" s="50"/>
      <c r="T9" s="57" t="str">
        <f>'[2]SetUp Officials'!P23</f>
        <v/>
      </c>
    </row>
    <row r="10" spans="1:20" s="51" customFormat="1" ht="9.6" customHeight="1" x14ac:dyDescent="0.2">
      <c r="A10" s="168"/>
      <c r="B10" s="54"/>
      <c r="C10" s="54"/>
      <c r="D10" s="72"/>
      <c r="E10" s="166"/>
      <c r="F10" s="166"/>
      <c r="G10" s="169"/>
      <c r="H10" s="166"/>
      <c r="I10" s="174"/>
      <c r="J10" s="62" t="s">
        <v>11</v>
      </c>
      <c r="K10" s="63" t="s">
        <v>12</v>
      </c>
      <c r="L10" s="171" t="str">
        <f>UPPER(IF(OR(K10="a",K10="as"),J8,IF(OR(K10="b",K10="bs"),J12,)))</f>
        <v>MUKERJI</v>
      </c>
      <c r="M10" s="175"/>
      <c r="N10" s="176"/>
      <c r="O10" s="176"/>
      <c r="P10" s="87"/>
      <c r="Q10" s="88"/>
      <c r="R10" s="50"/>
      <c r="T10" s="57" t="str">
        <f>'[2]SetUp Officials'!P24</f>
        <v/>
      </c>
    </row>
    <row r="11" spans="1:20" s="51" customFormat="1" ht="9.6" customHeight="1" x14ac:dyDescent="0.2">
      <c r="A11" s="168">
        <v>3</v>
      </c>
      <c r="B11" s="42">
        <f>IF($D11="","",VLOOKUP($D11,'[2]Girls Si Main Draw Prep'!$A$7:$P$22,15))</f>
        <v>0</v>
      </c>
      <c r="C11" s="42">
        <f>IF($D11="","",VLOOKUP($D11,'[2]Girls Si Main Draw Prep'!$A$7:$P$22,16))</f>
        <v>0</v>
      </c>
      <c r="D11" s="43">
        <v>5</v>
      </c>
      <c r="E11" s="42" t="str">
        <f>UPPER(IF($D11="","",VLOOKUP($D11,'[2]Girls Si Main Draw Prep'!$A$7:$P$22,2)))</f>
        <v>WONG</v>
      </c>
      <c r="F11" s="42" t="str">
        <f>IF($D11="","",VLOOKUP($D11,'[2]Girls Si Main Draw Prep'!$A$7:$P$22,3))</f>
        <v>CAMERON</v>
      </c>
      <c r="G11" s="42"/>
      <c r="H11" s="42">
        <f>IF($D11="","",VLOOKUP($D11,'[2]Girls Si Main Draw Prep'!$A$7:$P$22,4))</f>
        <v>0</v>
      </c>
      <c r="I11" s="165"/>
      <c r="J11" s="166"/>
      <c r="K11" s="177"/>
      <c r="L11" s="166" t="s">
        <v>95</v>
      </c>
      <c r="M11" s="178"/>
      <c r="N11" s="176"/>
      <c r="O11" s="176"/>
      <c r="P11" s="87"/>
      <c r="Q11" s="88"/>
      <c r="R11" s="50"/>
      <c r="T11" s="57" t="str">
        <f>'[2]SetUp Officials'!P25</f>
        <v/>
      </c>
    </row>
    <row r="12" spans="1:20" s="51" customFormat="1" ht="9.6" customHeight="1" x14ac:dyDescent="0.2">
      <c r="A12" s="168"/>
      <c r="B12" s="54"/>
      <c r="C12" s="54"/>
      <c r="D12" s="72"/>
      <c r="E12" s="166"/>
      <c r="F12" s="166"/>
      <c r="G12" s="169"/>
      <c r="H12" s="62" t="s">
        <v>11</v>
      </c>
      <c r="I12" s="170" t="s">
        <v>12</v>
      </c>
      <c r="J12" s="171" t="str">
        <f>UPPER(IF(OR(I12="a",I12="as"),E11,IF(OR(I12="b",I12="bs"),E13,)))</f>
        <v>WONG</v>
      </c>
      <c r="K12" s="179"/>
      <c r="L12" s="166"/>
      <c r="M12" s="178"/>
      <c r="N12" s="176"/>
      <c r="O12" s="176"/>
      <c r="P12" s="87"/>
      <c r="Q12" s="88"/>
      <c r="R12" s="50"/>
      <c r="T12" s="57" t="str">
        <f>'[2]SetUp Officials'!P26</f>
        <v/>
      </c>
    </row>
    <row r="13" spans="1:20" s="51" customFormat="1" ht="9.6" customHeight="1" x14ac:dyDescent="0.2">
      <c r="A13" s="168">
        <v>4</v>
      </c>
      <c r="B13" s="42">
        <f>IF($D13="","",VLOOKUP($D13,'[2]Girls Si Main Draw Prep'!$A$7:$P$22,15))</f>
        <v>0</v>
      </c>
      <c r="C13" s="42">
        <f>IF($D13="","",VLOOKUP($D13,'[2]Girls Si Main Draw Prep'!$A$7:$P$22,16))</f>
        <v>0</v>
      </c>
      <c r="D13" s="43">
        <v>7</v>
      </c>
      <c r="E13" s="42" t="str">
        <f>UPPER(IF($D13="","",VLOOKUP($D13,'[2]Girls Si Main Draw Prep'!$A$7:$P$22,2)))</f>
        <v>ALEXIS</v>
      </c>
      <c r="F13" s="42" t="str">
        <f>IF($D13="","",VLOOKUP($D13,'[2]Girls Si Main Draw Prep'!$A$7:$P$22,3))</f>
        <v>AALISHA</v>
      </c>
      <c r="G13" s="42"/>
      <c r="H13" s="42">
        <f>IF($D13="","",VLOOKUP($D13,'[2]Girls Si Main Draw Prep'!$A$7:$P$22,4))</f>
        <v>0</v>
      </c>
      <c r="I13" s="180"/>
      <c r="J13" s="166" t="s">
        <v>87</v>
      </c>
      <c r="K13" s="166"/>
      <c r="L13" s="166"/>
      <c r="M13" s="178"/>
      <c r="N13" s="176"/>
      <c r="O13" s="176"/>
      <c r="P13" s="87"/>
      <c r="Q13" s="88"/>
      <c r="R13" s="50"/>
      <c r="T13" s="57" t="str">
        <f>'[2]SetUp Officials'!P27</f>
        <v/>
      </c>
    </row>
    <row r="14" spans="1:20" s="51" customFormat="1" ht="9.6" customHeight="1" x14ac:dyDescent="0.2">
      <c r="A14" s="168"/>
      <c r="B14" s="54"/>
      <c r="C14" s="54"/>
      <c r="D14" s="72"/>
      <c r="E14" s="166"/>
      <c r="F14" s="166"/>
      <c r="G14" s="169"/>
      <c r="H14" s="181"/>
      <c r="I14" s="174"/>
      <c r="J14" s="166"/>
      <c r="K14" s="166"/>
      <c r="L14" s="62" t="s">
        <v>11</v>
      </c>
      <c r="M14" s="63" t="s">
        <v>83</v>
      </c>
      <c r="N14" s="171" t="str">
        <f>UPPER(IF(OR(M14="a",M14="as"),L10,IF(OR(M14="b",M14="bs"),L18,)))</f>
        <v>MUKERJI</v>
      </c>
      <c r="O14" s="175"/>
      <c r="P14" s="87"/>
      <c r="Q14" s="88"/>
      <c r="R14" s="50"/>
      <c r="T14" s="57" t="str">
        <f>'[2]SetUp Officials'!P28</f>
        <v/>
      </c>
    </row>
    <row r="15" spans="1:20" s="51" customFormat="1" ht="9.6" customHeight="1" x14ac:dyDescent="0.2">
      <c r="A15" s="164">
        <v>5</v>
      </c>
      <c r="B15" s="42">
        <f>IF($D15="","",VLOOKUP($D15,'[2]Girls Si Main Draw Prep'!$A$7:$P$22,15))</f>
        <v>0</v>
      </c>
      <c r="C15" s="42">
        <f>IF($D15="","",VLOOKUP($D15,'[2]Girls Si Main Draw Prep'!$A$7:$P$22,16))</f>
        <v>0</v>
      </c>
      <c r="D15" s="43">
        <v>3</v>
      </c>
      <c r="E15" s="44" t="str">
        <f>UPPER(IF($D15="","",VLOOKUP($D15,'[2]Girls Si Main Draw Prep'!$A$7:$P$22,2)))</f>
        <v>VALENTINE</v>
      </c>
      <c r="F15" s="44" t="str">
        <f>IF($D15="","",VLOOKUP($D15,'[2]Girls Si Main Draw Prep'!$A$7:$P$22,3))</f>
        <v>SHAUNA</v>
      </c>
      <c r="G15" s="44"/>
      <c r="H15" s="44">
        <f>IF($D15="","",VLOOKUP($D15,'[2]Girls Si Main Draw Prep'!$A$7:$P$22,4))</f>
        <v>0</v>
      </c>
      <c r="I15" s="182"/>
      <c r="J15" s="166"/>
      <c r="K15" s="166"/>
      <c r="L15" s="166"/>
      <c r="M15" s="178"/>
      <c r="N15" s="166" t="s">
        <v>174</v>
      </c>
      <c r="O15" s="221"/>
      <c r="P15" s="222"/>
      <c r="Q15" s="225"/>
      <c r="R15" s="226"/>
      <c r="S15" s="433" t="s">
        <v>175</v>
      </c>
      <c r="T15" s="57" t="str">
        <f>'[2]SetUp Officials'!P29</f>
        <v/>
      </c>
    </row>
    <row r="16" spans="1:20" s="51" customFormat="1" ht="9.6" customHeight="1" thickBot="1" x14ac:dyDescent="0.25">
      <c r="A16" s="168"/>
      <c r="B16" s="54"/>
      <c r="C16" s="54"/>
      <c r="D16" s="72"/>
      <c r="E16" s="166"/>
      <c r="F16" s="166"/>
      <c r="G16" s="169"/>
      <c r="H16" s="62" t="s">
        <v>11</v>
      </c>
      <c r="I16" s="170" t="s">
        <v>38</v>
      </c>
      <c r="J16" s="171" t="str">
        <f>UPPER(IF(OR(I16="a",I16="as"),E15,IF(OR(I16="b",I16="bs"),E17,)))</f>
        <v>CARRINGTON</v>
      </c>
      <c r="K16" s="171"/>
      <c r="L16" s="166"/>
      <c r="M16" s="178"/>
      <c r="N16" s="176"/>
      <c r="O16" s="221"/>
      <c r="P16" s="222"/>
      <c r="Q16" s="225"/>
      <c r="R16" s="226"/>
      <c r="S16" s="227"/>
      <c r="T16" s="74" t="str">
        <f>'[2]SetUp Officials'!P30</f>
        <v>None</v>
      </c>
    </row>
    <row r="17" spans="1:19" s="51" customFormat="1" ht="9.6" customHeight="1" x14ac:dyDescent="0.2">
      <c r="A17" s="168">
        <v>6</v>
      </c>
      <c r="B17" s="42">
        <f>IF($D17="","",VLOOKUP($D17,'[2]Girls Si Main Draw Prep'!$A$7:$P$22,15))</f>
        <v>0</v>
      </c>
      <c r="C17" s="42">
        <f>IF($D17="","",VLOOKUP($D17,'[2]Girls Si Main Draw Prep'!$A$7:$P$22,16))</f>
        <v>0</v>
      </c>
      <c r="D17" s="43">
        <v>6</v>
      </c>
      <c r="E17" s="42" t="str">
        <f>UPPER(IF($D17="","",VLOOKUP($D17,'[2]Girls Si Main Draw Prep'!$A$7:$P$22,2)))</f>
        <v>CARRINGTON</v>
      </c>
      <c r="F17" s="42" t="str">
        <f>IF($D17="","",VLOOKUP($D17,'[2]Girls Si Main Draw Prep'!$A$7:$P$22,3))</f>
        <v>ELLA</v>
      </c>
      <c r="G17" s="42"/>
      <c r="H17" s="42">
        <f>IF($D17="","",VLOOKUP($D17,'[2]Girls Si Main Draw Prep'!$A$7:$P$22,4))</f>
        <v>0</v>
      </c>
      <c r="I17" s="172"/>
      <c r="J17" s="166" t="s">
        <v>104</v>
      </c>
      <c r="K17" s="173"/>
      <c r="L17" s="166"/>
      <c r="M17" s="178"/>
      <c r="N17" s="176"/>
      <c r="O17" s="221"/>
      <c r="P17" s="222"/>
      <c r="Q17" s="225"/>
      <c r="R17" s="226"/>
      <c r="S17" s="227"/>
    </row>
    <row r="18" spans="1:19" s="51" customFormat="1" ht="9.6" customHeight="1" x14ac:dyDescent="0.2">
      <c r="A18" s="168"/>
      <c r="B18" s="54"/>
      <c r="C18" s="54"/>
      <c r="D18" s="72"/>
      <c r="E18" s="166"/>
      <c r="F18" s="166"/>
      <c r="G18" s="169"/>
      <c r="H18" s="166"/>
      <c r="I18" s="174"/>
      <c r="J18" s="62" t="s">
        <v>11</v>
      </c>
      <c r="K18" s="63" t="s">
        <v>12</v>
      </c>
      <c r="L18" s="171" t="str">
        <f>UPPER(IF(OR(K18="a",K18="as"),J16,IF(OR(K18="b",K18="bs"),J20,)))</f>
        <v>CARRINGTON</v>
      </c>
      <c r="M18" s="183"/>
      <c r="N18" s="176"/>
      <c r="O18" s="221"/>
      <c r="P18" s="222"/>
      <c r="Q18" s="225"/>
      <c r="R18" s="226"/>
      <c r="S18" s="227"/>
    </row>
    <row r="19" spans="1:19" s="51" customFormat="1" ht="9.6" customHeight="1" x14ac:dyDescent="0.2">
      <c r="A19" s="168">
        <v>7</v>
      </c>
      <c r="B19" s="42">
        <f>IF($D19="","",VLOOKUP($D19,'[2]Girls Si Main Draw Prep'!$A$7:$P$22,15))</f>
        <v>0</v>
      </c>
      <c r="C19" s="42">
        <f>IF($D19="","",VLOOKUP($D19,'[2]Girls Si Main Draw Prep'!$A$7:$P$22,16))</f>
        <v>0</v>
      </c>
      <c r="D19" s="43">
        <v>4</v>
      </c>
      <c r="E19" s="42" t="str">
        <f>UPPER(IF($D19="","",VLOOKUP($D19,'[2]Girls Si Main Draw Prep'!$A$7:$P$22,2)))</f>
        <v>MACKENZIE</v>
      </c>
      <c r="F19" s="42" t="str">
        <f>IF($D19="","",VLOOKUP($D19,'[2]Girls Si Main Draw Prep'!$A$7:$P$22,3))</f>
        <v>GABRIELLE</v>
      </c>
      <c r="G19" s="42"/>
      <c r="H19" s="42">
        <f>IF($D19="","",VLOOKUP($D19,'[2]Girls Si Main Draw Prep'!$A$7:$P$22,4))</f>
        <v>0</v>
      </c>
      <c r="I19" s="165"/>
      <c r="J19" s="166"/>
      <c r="K19" s="177"/>
      <c r="L19" s="166" t="s">
        <v>130</v>
      </c>
      <c r="M19" s="176"/>
      <c r="N19" s="176"/>
      <c r="O19" s="221"/>
      <c r="P19" s="222"/>
      <c r="Q19" s="225"/>
      <c r="R19" s="226"/>
      <c r="S19" s="227"/>
    </row>
    <row r="20" spans="1:19" s="51" customFormat="1" ht="9.6" customHeight="1" x14ac:dyDescent="0.2">
      <c r="A20" s="168"/>
      <c r="B20" s="54"/>
      <c r="C20" s="54"/>
      <c r="D20" s="54"/>
      <c r="E20" s="166"/>
      <c r="F20" s="166"/>
      <c r="G20" s="169"/>
      <c r="H20" s="62" t="s">
        <v>11</v>
      </c>
      <c r="I20" s="170" t="s">
        <v>14</v>
      </c>
      <c r="J20" s="171" t="str">
        <f>UPPER(IF(OR(I20="a",I20="as"),E19,IF(OR(I20="b",I20="bs"),E21,)))</f>
        <v>LEE YOUNG</v>
      </c>
      <c r="K20" s="179"/>
      <c r="L20" s="166"/>
      <c r="M20" s="176"/>
      <c r="N20" s="176"/>
      <c r="O20" s="221"/>
      <c r="P20" s="222"/>
      <c r="Q20" s="225"/>
      <c r="R20" s="226"/>
      <c r="S20" s="227"/>
    </row>
    <row r="21" spans="1:19" s="51" customFormat="1" ht="9.6" customHeight="1" x14ac:dyDescent="0.2">
      <c r="A21" s="168">
        <v>8</v>
      </c>
      <c r="B21" s="42">
        <f>IF($D21="","",VLOOKUP($D21,'[2]Girls Si Main Draw Prep'!$A$7:$P$22,15))</f>
        <v>0</v>
      </c>
      <c r="C21" s="42">
        <f>IF($D21="","",VLOOKUP($D21,'[2]Girls Si Main Draw Prep'!$A$7:$P$22,16))</f>
        <v>0</v>
      </c>
      <c r="D21" s="43">
        <v>2</v>
      </c>
      <c r="E21" s="42" t="str">
        <f>UPPER(IF($D21="","",VLOOKUP($D21,'[2]Girls Si Main Draw Prep'!$A$7:$P$22,2)))</f>
        <v>LEE YOUNG</v>
      </c>
      <c r="F21" s="42" t="str">
        <f>IF($D21="","",VLOOKUP($D21,'[2]Girls Si Main Draw Prep'!$A$7:$P$22,3))</f>
        <v>KEESA</v>
      </c>
      <c r="G21" s="42"/>
      <c r="H21" s="42">
        <f>IF($D21="","",VLOOKUP($D21,'[2]Girls Si Main Draw Prep'!$A$7:$P$22,4))</f>
        <v>0</v>
      </c>
      <c r="I21" s="180"/>
      <c r="J21" s="166" t="s">
        <v>105</v>
      </c>
      <c r="K21" s="166"/>
      <c r="L21" s="166"/>
      <c r="M21" s="176"/>
      <c r="N21" s="176"/>
      <c r="O21" s="221"/>
      <c r="P21" s="222"/>
      <c r="Q21" s="225"/>
      <c r="R21" s="226"/>
      <c r="S21" s="227"/>
    </row>
    <row r="22" spans="1:19" s="51" customFormat="1" ht="9.6" customHeight="1" x14ac:dyDescent="0.2">
      <c r="A22" s="168"/>
      <c r="B22" s="54"/>
      <c r="C22" s="54"/>
      <c r="D22" s="54"/>
      <c r="E22" s="181"/>
      <c r="F22" s="181"/>
      <c r="G22" s="184"/>
      <c r="H22" s="181"/>
      <c r="I22" s="174"/>
      <c r="J22" s="166"/>
      <c r="K22" s="166"/>
      <c r="L22" s="166"/>
      <c r="M22" s="176"/>
      <c r="N22" s="62" t="s">
        <v>11</v>
      </c>
      <c r="O22" s="228"/>
      <c r="P22" s="229" t="str">
        <f>UPPER(IF(OR(O22="a",O22="as"),N14,IF(OR(O22="b",O22="bs"),#REF!,)))</f>
        <v/>
      </c>
      <c r="Q22" s="221"/>
      <c r="R22" s="226"/>
      <c r="S22" s="227"/>
    </row>
    <row r="23" spans="1:19" s="51" customFormat="1" ht="9.6" customHeight="1" x14ac:dyDescent="0.2">
      <c r="A23" s="186"/>
      <c r="B23" s="47"/>
      <c r="C23" s="47"/>
      <c r="D23" s="54"/>
      <c r="E23" s="47"/>
      <c r="F23" s="47"/>
      <c r="G23" s="47"/>
      <c r="H23" s="47"/>
      <c r="I23" s="54"/>
      <c r="J23" s="47"/>
      <c r="K23" s="47"/>
      <c r="L23" s="47"/>
      <c r="M23" s="84"/>
      <c r="N23" s="84"/>
      <c r="O23" s="84"/>
      <c r="P23" s="87"/>
      <c r="Q23" s="88"/>
      <c r="R23" s="50"/>
    </row>
    <row r="24" spans="1:19" s="51" customFormat="1" ht="9.6" hidden="1" customHeight="1" x14ac:dyDescent="0.2">
      <c r="A24" s="185"/>
      <c r="B24" s="54"/>
      <c r="C24" s="54"/>
      <c r="D24" s="54"/>
      <c r="E24" s="47"/>
      <c r="F24" s="47"/>
      <c r="H24" s="187"/>
      <c r="I24" s="54"/>
      <c r="J24" s="47"/>
      <c r="K24" s="47"/>
      <c r="L24" s="47"/>
      <c r="M24" s="84"/>
      <c r="N24" s="84"/>
      <c r="O24" s="84"/>
      <c r="P24" s="87"/>
      <c r="Q24" s="88"/>
      <c r="R24" s="50"/>
    </row>
    <row r="25" spans="1:19" s="51" customFormat="1" ht="9.6" hidden="1" customHeight="1" x14ac:dyDescent="0.2">
      <c r="A25" s="185"/>
      <c r="B25" s="47"/>
      <c r="C25" s="47"/>
      <c r="D25" s="54"/>
      <c r="E25" s="47"/>
      <c r="F25" s="47"/>
      <c r="G25" s="47"/>
      <c r="H25" s="47"/>
      <c r="I25" s="54"/>
      <c r="J25" s="47"/>
      <c r="K25" s="69"/>
      <c r="L25" s="47"/>
      <c r="M25" s="84"/>
      <c r="N25" s="84"/>
      <c r="O25" s="84"/>
      <c r="P25" s="87"/>
      <c r="Q25" s="88"/>
      <c r="R25" s="50"/>
    </row>
    <row r="26" spans="1:19" s="51" customFormat="1" ht="9.6" hidden="1" customHeight="1" x14ac:dyDescent="0.2">
      <c r="A26" s="185"/>
      <c r="B26" s="54"/>
      <c r="C26" s="54"/>
      <c r="D26" s="54"/>
      <c r="E26" s="47"/>
      <c r="F26" s="47"/>
      <c r="H26" s="47"/>
      <c r="I26" s="54"/>
      <c r="J26" s="187"/>
      <c r="K26" s="54"/>
      <c r="L26" s="47"/>
      <c r="M26" s="84"/>
      <c r="N26" s="84"/>
      <c r="O26" s="84"/>
      <c r="P26" s="87"/>
      <c r="Q26" s="88"/>
      <c r="R26" s="50"/>
    </row>
    <row r="27" spans="1:19" s="51" customFormat="1" ht="9.6" hidden="1" customHeight="1" x14ac:dyDescent="0.2">
      <c r="A27" s="185"/>
      <c r="B27" s="47"/>
      <c r="C27" s="47"/>
      <c r="D27" s="54"/>
      <c r="E27" s="47"/>
      <c r="F27" s="47"/>
      <c r="G27" s="47"/>
      <c r="H27" s="47"/>
      <c r="I27" s="54"/>
      <c r="J27" s="47"/>
      <c r="K27" s="47"/>
      <c r="L27" s="47"/>
      <c r="M27" s="84"/>
      <c r="N27" s="84"/>
      <c r="O27" s="84"/>
      <c r="P27" s="87"/>
      <c r="Q27" s="88"/>
      <c r="R27" s="188"/>
    </row>
    <row r="28" spans="1:19" s="51" customFormat="1" ht="9.6" hidden="1" customHeight="1" x14ac:dyDescent="0.2">
      <c r="A28" s="185"/>
      <c r="B28" s="54"/>
      <c r="C28" s="54"/>
      <c r="D28" s="54"/>
      <c r="E28" s="47"/>
      <c r="F28" s="47"/>
      <c r="H28" s="187"/>
      <c r="I28" s="54"/>
      <c r="J28" s="47"/>
      <c r="K28" s="47"/>
      <c r="L28" s="47"/>
      <c r="M28" s="84"/>
      <c r="N28" s="84"/>
      <c r="O28" s="84"/>
      <c r="P28" s="87"/>
      <c r="Q28" s="88"/>
      <c r="R28" s="50"/>
    </row>
    <row r="29" spans="1:19" s="51" customFormat="1" ht="9.6" hidden="1" customHeight="1" x14ac:dyDescent="0.2">
      <c r="A29" s="185"/>
      <c r="B29" s="47"/>
      <c r="C29" s="47"/>
      <c r="D29" s="54"/>
      <c r="E29" s="47"/>
      <c r="F29" s="47"/>
      <c r="G29" s="47"/>
      <c r="H29" s="47"/>
      <c r="I29" s="54"/>
      <c r="J29" s="47"/>
      <c r="K29" s="47"/>
      <c r="L29" s="47"/>
      <c r="M29" s="84"/>
      <c r="N29" s="84"/>
      <c r="O29" s="84"/>
      <c r="P29" s="87"/>
      <c r="Q29" s="88"/>
      <c r="R29" s="50"/>
    </row>
    <row r="30" spans="1:19" s="51" customFormat="1" ht="9.6" hidden="1" customHeight="1" x14ac:dyDescent="0.2">
      <c r="A30" s="185"/>
      <c r="B30" s="54"/>
      <c r="C30" s="54"/>
      <c r="D30" s="54"/>
      <c r="E30" s="47"/>
      <c r="F30" s="47"/>
      <c r="H30" s="47"/>
      <c r="I30" s="54"/>
      <c r="J30" s="47"/>
      <c r="K30" s="47"/>
      <c r="L30" s="187"/>
      <c r="M30" s="54"/>
      <c r="N30" s="47"/>
      <c r="O30" s="84"/>
      <c r="P30" s="87"/>
      <c r="Q30" s="88"/>
      <c r="R30" s="50"/>
    </row>
    <row r="31" spans="1:19" s="51" customFormat="1" ht="9.6" hidden="1" customHeight="1" x14ac:dyDescent="0.2">
      <c r="A31" s="185"/>
      <c r="B31" s="47"/>
      <c r="C31" s="47"/>
      <c r="D31" s="54"/>
      <c r="E31" s="47"/>
      <c r="F31" s="47"/>
      <c r="G31" s="47"/>
      <c r="H31" s="47"/>
      <c r="I31" s="54"/>
      <c r="J31" s="47"/>
      <c r="K31" s="47"/>
      <c r="L31" s="47"/>
      <c r="M31" s="84"/>
      <c r="N31" s="47"/>
      <c r="O31" s="84"/>
      <c r="P31" s="87"/>
      <c r="Q31" s="88"/>
      <c r="R31" s="50"/>
    </row>
    <row r="32" spans="1:19" s="51" customFormat="1" ht="9.6" hidden="1" customHeight="1" x14ac:dyDescent="0.2">
      <c r="A32" s="185"/>
      <c r="B32" s="54"/>
      <c r="C32" s="54"/>
      <c r="D32" s="54"/>
      <c r="E32" s="47"/>
      <c r="F32" s="47"/>
      <c r="H32" s="187"/>
      <c r="I32" s="54"/>
      <c r="J32" s="47"/>
      <c r="K32" s="47"/>
      <c r="L32" s="47"/>
      <c r="M32" s="84"/>
      <c r="N32" s="84"/>
      <c r="O32" s="84"/>
      <c r="P32" s="87"/>
      <c r="Q32" s="88"/>
      <c r="R32" s="50"/>
    </row>
    <row r="33" spans="1:18" s="51" customFormat="1" ht="9.6" hidden="1" customHeight="1" x14ac:dyDescent="0.2">
      <c r="A33" s="185"/>
      <c r="B33" s="47"/>
      <c r="C33" s="47"/>
      <c r="D33" s="54"/>
      <c r="E33" s="47"/>
      <c r="F33" s="47"/>
      <c r="G33" s="47"/>
      <c r="H33" s="47"/>
      <c r="I33" s="54"/>
      <c r="J33" s="47"/>
      <c r="K33" s="69"/>
      <c r="L33" s="47"/>
      <c r="M33" s="84"/>
      <c r="N33" s="84"/>
      <c r="O33" s="84"/>
      <c r="P33" s="87"/>
      <c r="Q33" s="88"/>
      <c r="R33" s="50"/>
    </row>
    <row r="34" spans="1:18" s="51" customFormat="1" ht="9.6" hidden="1" customHeight="1" x14ac:dyDescent="0.2">
      <c r="A34" s="185"/>
      <c r="B34" s="54"/>
      <c r="C34" s="54"/>
      <c r="D34" s="54"/>
      <c r="E34" s="47"/>
      <c r="F34" s="47"/>
      <c r="H34" s="47"/>
      <c r="I34" s="54"/>
      <c r="J34" s="187"/>
      <c r="K34" s="54"/>
      <c r="L34" s="47"/>
      <c r="M34" s="84"/>
      <c r="N34" s="84"/>
      <c r="O34" s="84"/>
      <c r="P34" s="87"/>
      <c r="Q34" s="88"/>
      <c r="R34" s="50"/>
    </row>
    <row r="35" spans="1:18" s="51" customFormat="1" ht="9.6" hidden="1" customHeight="1" x14ac:dyDescent="0.2">
      <c r="A35" s="185"/>
      <c r="B35" s="47"/>
      <c r="C35" s="47"/>
      <c r="D35" s="54"/>
      <c r="E35" s="47"/>
      <c r="F35" s="47"/>
      <c r="G35" s="47"/>
      <c r="H35" s="47"/>
      <c r="I35" s="54"/>
      <c r="J35" s="47"/>
      <c r="K35" s="47"/>
      <c r="L35" s="47"/>
      <c r="M35" s="84"/>
      <c r="N35" s="84"/>
      <c r="O35" s="84"/>
      <c r="P35" s="87"/>
      <c r="Q35" s="88"/>
      <c r="R35" s="50"/>
    </row>
    <row r="36" spans="1:18" s="51" customFormat="1" ht="9.6" hidden="1" customHeight="1" x14ac:dyDescent="0.2">
      <c r="A36" s="185"/>
      <c r="B36" s="54"/>
      <c r="C36" s="54"/>
      <c r="D36" s="54"/>
      <c r="E36" s="47"/>
      <c r="F36" s="47"/>
      <c r="H36" s="187"/>
      <c r="I36" s="54"/>
      <c r="J36" s="47"/>
      <c r="K36" s="47"/>
      <c r="L36" s="47"/>
      <c r="M36" s="84"/>
      <c r="N36" s="84"/>
      <c r="O36" s="84"/>
      <c r="P36" s="87"/>
      <c r="Q36" s="88"/>
      <c r="R36" s="50"/>
    </row>
    <row r="37" spans="1:18" s="51" customFormat="1" ht="9.6" hidden="1" customHeight="1" x14ac:dyDescent="0.2">
      <c r="A37" s="186"/>
      <c r="B37" s="47"/>
      <c r="C37" s="47"/>
      <c r="D37" s="54"/>
      <c r="E37" s="47"/>
      <c r="F37" s="47"/>
      <c r="G37" s="47"/>
      <c r="H37" s="47"/>
      <c r="I37" s="54"/>
      <c r="J37" s="47"/>
      <c r="K37" s="47"/>
      <c r="L37" s="47"/>
      <c r="M37" s="47"/>
      <c r="N37" s="167"/>
      <c r="O37" s="167"/>
      <c r="P37" s="87"/>
      <c r="Q37" s="88"/>
      <c r="R37" s="50"/>
    </row>
    <row r="38" spans="1:18" s="51" customFormat="1" ht="9.6" hidden="1" customHeight="1" x14ac:dyDescent="0.2">
      <c r="A38" s="185"/>
      <c r="B38" s="54"/>
      <c r="C38" s="54"/>
      <c r="D38" s="54"/>
      <c r="E38" s="181"/>
      <c r="F38" s="181"/>
      <c r="G38" s="184"/>
      <c r="H38" s="166"/>
      <c r="I38" s="174"/>
      <c r="J38" s="166"/>
      <c r="K38" s="166"/>
      <c r="L38" s="166"/>
      <c r="M38" s="176"/>
      <c r="N38" s="176"/>
      <c r="O38" s="176"/>
      <c r="P38" s="87"/>
      <c r="Q38" s="88"/>
      <c r="R38" s="50"/>
    </row>
    <row r="39" spans="1:18" s="51" customFormat="1" ht="9.6" hidden="1" customHeight="1" x14ac:dyDescent="0.2">
      <c r="A39" s="186"/>
      <c r="B39" s="47"/>
      <c r="C39" s="47"/>
      <c r="D39" s="54"/>
      <c r="E39" s="47"/>
      <c r="F39" s="47"/>
      <c r="G39" s="47"/>
      <c r="H39" s="47"/>
      <c r="I39" s="54"/>
      <c r="J39" s="47"/>
      <c r="K39" s="47"/>
      <c r="L39" s="47"/>
      <c r="M39" s="84"/>
      <c r="N39" s="84"/>
      <c r="O39" s="84"/>
      <c r="P39" s="87"/>
      <c r="Q39" s="88"/>
      <c r="R39" s="50"/>
    </row>
    <row r="40" spans="1:18" s="51" customFormat="1" ht="9.6" hidden="1" customHeight="1" x14ac:dyDescent="0.2">
      <c r="A40" s="185"/>
      <c r="B40" s="54"/>
      <c r="C40" s="54"/>
      <c r="D40" s="54"/>
      <c r="E40" s="47"/>
      <c r="F40" s="47"/>
      <c r="H40" s="187"/>
      <c r="I40" s="54"/>
      <c r="J40" s="47"/>
      <c r="K40" s="47"/>
      <c r="L40" s="47"/>
      <c r="M40" s="84"/>
      <c r="N40" s="84"/>
      <c r="O40" s="84"/>
      <c r="P40" s="87"/>
      <c r="Q40" s="88"/>
      <c r="R40" s="50"/>
    </row>
    <row r="41" spans="1:18" s="51" customFormat="1" ht="9.6" hidden="1" customHeight="1" x14ac:dyDescent="0.2">
      <c r="A41" s="185"/>
      <c r="B41" s="47"/>
      <c r="C41" s="47"/>
      <c r="D41" s="54"/>
      <c r="E41" s="47"/>
      <c r="F41" s="47"/>
      <c r="G41" s="47"/>
      <c r="H41" s="47"/>
      <c r="I41" s="54"/>
      <c r="J41" s="47"/>
      <c r="K41" s="69"/>
      <c r="L41" s="47"/>
      <c r="M41" s="84"/>
      <c r="N41" s="84"/>
      <c r="O41" s="84"/>
      <c r="P41" s="87"/>
      <c r="Q41" s="88"/>
      <c r="R41" s="50"/>
    </row>
    <row r="42" spans="1:18" s="51" customFormat="1" ht="9.6" hidden="1" customHeight="1" x14ac:dyDescent="0.2">
      <c r="A42" s="185"/>
      <c r="B42" s="54"/>
      <c r="C42" s="54"/>
      <c r="D42" s="54"/>
      <c r="E42" s="47"/>
      <c r="F42" s="47"/>
      <c r="H42" s="47"/>
      <c r="I42" s="54"/>
      <c r="J42" s="187"/>
      <c r="K42" s="54"/>
      <c r="L42" s="47"/>
      <c r="M42" s="84"/>
      <c r="N42" s="84"/>
      <c r="O42" s="84"/>
      <c r="P42" s="87"/>
      <c r="Q42" s="88"/>
      <c r="R42" s="50"/>
    </row>
    <row r="43" spans="1:18" s="51" customFormat="1" ht="9.6" hidden="1" customHeight="1" x14ac:dyDescent="0.2">
      <c r="A43" s="185"/>
      <c r="B43" s="47"/>
      <c r="C43" s="47"/>
      <c r="D43" s="54"/>
      <c r="E43" s="47"/>
      <c r="F43" s="47"/>
      <c r="G43" s="47"/>
      <c r="H43" s="47"/>
      <c r="I43" s="54"/>
      <c r="J43" s="47"/>
      <c r="K43" s="47"/>
      <c r="L43" s="47"/>
      <c r="M43" s="84"/>
      <c r="N43" s="84"/>
      <c r="O43" s="84"/>
      <c r="P43" s="87"/>
      <c r="Q43" s="88"/>
      <c r="R43" s="188"/>
    </row>
    <row r="44" spans="1:18" s="51" customFormat="1" ht="9.6" hidden="1" customHeight="1" x14ac:dyDescent="0.2">
      <c r="A44" s="185"/>
      <c r="B44" s="54"/>
      <c r="C44" s="54"/>
      <c r="D44" s="54"/>
      <c r="E44" s="47"/>
      <c r="F44" s="47"/>
      <c r="H44" s="187"/>
      <c r="I44" s="54"/>
      <c r="J44" s="47"/>
      <c r="K44" s="47"/>
      <c r="L44" s="47"/>
      <c r="M44" s="84"/>
      <c r="N44" s="84"/>
      <c r="O44" s="84"/>
      <c r="P44" s="87"/>
      <c r="Q44" s="88"/>
      <c r="R44" s="50"/>
    </row>
    <row r="45" spans="1:18" s="51" customFormat="1" ht="9.6" hidden="1" customHeight="1" x14ac:dyDescent="0.2">
      <c r="A45" s="185"/>
      <c r="B45" s="47"/>
      <c r="C45" s="47"/>
      <c r="D45" s="54"/>
      <c r="E45" s="47"/>
      <c r="F45" s="47"/>
      <c r="G45" s="47"/>
      <c r="H45" s="47"/>
      <c r="I45" s="54"/>
      <c r="J45" s="47"/>
      <c r="K45" s="47"/>
      <c r="L45" s="47"/>
      <c r="M45" s="84"/>
      <c r="N45" s="84"/>
      <c r="O45" s="84"/>
      <c r="P45" s="87"/>
      <c r="Q45" s="88"/>
      <c r="R45" s="50"/>
    </row>
    <row r="46" spans="1:18" s="51" customFormat="1" ht="9.6" hidden="1" customHeight="1" x14ac:dyDescent="0.2">
      <c r="A46" s="185"/>
      <c r="B46" s="54"/>
      <c r="C46" s="54"/>
      <c r="D46" s="54"/>
      <c r="E46" s="47"/>
      <c r="F46" s="47"/>
      <c r="H46" s="47"/>
      <c r="I46" s="54"/>
      <c r="J46" s="47"/>
      <c r="K46" s="47"/>
      <c r="L46" s="187"/>
      <c r="M46" s="54"/>
      <c r="N46" s="47"/>
      <c r="O46" s="84"/>
      <c r="P46" s="87"/>
      <c r="Q46" s="88"/>
      <c r="R46" s="50"/>
    </row>
    <row r="47" spans="1:18" s="51" customFormat="1" ht="9.6" hidden="1" customHeight="1" x14ac:dyDescent="0.2">
      <c r="A47" s="185"/>
      <c r="B47" s="47"/>
      <c r="C47" s="47"/>
      <c r="D47" s="54"/>
      <c r="E47" s="47"/>
      <c r="F47" s="47"/>
      <c r="G47" s="47"/>
      <c r="H47" s="47"/>
      <c r="I47" s="54"/>
      <c r="J47" s="47"/>
      <c r="K47" s="47"/>
      <c r="L47" s="47"/>
      <c r="M47" s="84"/>
      <c r="N47" s="47"/>
      <c r="O47" s="84"/>
      <c r="P47" s="87"/>
      <c r="Q47" s="88"/>
      <c r="R47" s="50"/>
    </row>
    <row r="48" spans="1:18" s="51" customFormat="1" ht="9.6" hidden="1" customHeight="1" x14ac:dyDescent="0.2">
      <c r="A48" s="185"/>
      <c r="B48" s="54"/>
      <c r="C48" s="54"/>
      <c r="D48" s="54"/>
      <c r="E48" s="47"/>
      <c r="F48" s="47"/>
      <c r="H48" s="187"/>
      <c r="I48" s="54"/>
      <c r="J48" s="47"/>
      <c r="K48" s="47"/>
      <c r="L48" s="47"/>
      <c r="M48" s="84"/>
      <c r="N48" s="84"/>
      <c r="O48" s="84"/>
      <c r="P48" s="87"/>
      <c r="Q48" s="88"/>
      <c r="R48" s="50"/>
    </row>
    <row r="49" spans="1:18" s="51" customFormat="1" ht="9.6" hidden="1" customHeight="1" x14ac:dyDescent="0.2">
      <c r="A49" s="185"/>
      <c r="B49" s="47"/>
      <c r="C49" s="47"/>
      <c r="D49" s="54"/>
      <c r="E49" s="47"/>
      <c r="F49" s="47"/>
      <c r="G49" s="47"/>
      <c r="H49" s="47"/>
      <c r="I49" s="54"/>
      <c r="J49" s="47"/>
      <c r="K49" s="69"/>
      <c r="L49" s="47"/>
      <c r="M49" s="84"/>
      <c r="N49" s="84"/>
      <c r="O49" s="84"/>
      <c r="P49" s="87"/>
      <c r="Q49" s="88"/>
      <c r="R49" s="50"/>
    </row>
    <row r="50" spans="1:18" s="51" customFormat="1" ht="9.6" hidden="1" customHeight="1" x14ac:dyDescent="0.2">
      <c r="A50" s="185"/>
      <c r="B50" s="54"/>
      <c r="C50" s="54"/>
      <c r="D50" s="54"/>
      <c r="E50" s="47"/>
      <c r="F50" s="47"/>
      <c r="H50" s="47"/>
      <c r="I50" s="54"/>
      <c r="J50" s="187"/>
      <c r="K50" s="54"/>
      <c r="L50" s="47"/>
      <c r="M50" s="84"/>
      <c r="N50" s="84"/>
      <c r="O50" s="84"/>
      <c r="P50" s="87"/>
      <c r="Q50" s="88"/>
      <c r="R50" s="50"/>
    </row>
    <row r="51" spans="1:18" s="51" customFormat="1" ht="9.6" hidden="1" customHeight="1" x14ac:dyDescent="0.2">
      <c r="A51" s="185"/>
      <c r="B51" s="47"/>
      <c r="C51" s="47"/>
      <c r="D51" s="54"/>
      <c r="E51" s="47"/>
      <c r="F51" s="47"/>
      <c r="G51" s="47"/>
      <c r="H51" s="47"/>
      <c r="I51" s="54"/>
      <c r="J51" s="47"/>
      <c r="K51" s="47"/>
      <c r="L51" s="47"/>
      <c r="M51" s="84"/>
      <c r="N51" s="84"/>
      <c r="O51" s="84"/>
      <c r="P51" s="87"/>
      <c r="Q51" s="88"/>
      <c r="R51" s="50"/>
    </row>
    <row r="52" spans="1:18" s="51" customFormat="1" ht="9.6" hidden="1" customHeight="1" x14ac:dyDescent="0.2">
      <c r="A52" s="185"/>
      <c r="B52" s="54"/>
      <c r="C52" s="54"/>
      <c r="D52" s="54"/>
      <c r="E52" s="47"/>
      <c r="F52" s="47"/>
      <c r="H52" s="187"/>
      <c r="I52" s="54"/>
      <c r="J52" s="47"/>
      <c r="K52" s="47"/>
      <c r="L52" s="47"/>
      <c r="M52" s="84"/>
      <c r="N52" s="84"/>
      <c r="O52" s="84"/>
      <c r="P52" s="87"/>
      <c r="Q52" s="88"/>
      <c r="R52" s="50"/>
    </row>
    <row r="53" spans="1:18" s="51" customFormat="1" ht="9.6" customHeight="1" x14ac:dyDescent="0.2">
      <c r="A53" s="186"/>
      <c r="B53" s="47"/>
      <c r="C53" s="47"/>
      <c r="D53" s="54"/>
      <c r="E53" s="47"/>
      <c r="F53" s="47"/>
      <c r="G53" s="47"/>
      <c r="H53" s="47"/>
      <c r="I53" s="54"/>
      <c r="J53" s="47"/>
      <c r="K53" s="47"/>
      <c r="L53" s="47"/>
      <c r="M53" s="47"/>
      <c r="N53" s="167"/>
      <c r="O53" s="167"/>
      <c r="P53" s="87"/>
      <c r="Q53" s="88"/>
      <c r="R53" s="50"/>
    </row>
    <row r="54" spans="1:18" s="93" customFormat="1" ht="6.75" customHeight="1" x14ac:dyDescent="0.2">
      <c r="A54" s="189"/>
      <c r="B54" s="189"/>
      <c r="C54" s="189"/>
      <c r="D54" s="189"/>
      <c r="E54" s="190"/>
      <c r="F54" s="190"/>
      <c r="G54" s="190"/>
      <c r="H54" s="190"/>
      <c r="I54" s="191"/>
      <c r="J54" s="90"/>
      <c r="K54" s="91"/>
      <c r="L54" s="90"/>
      <c r="M54" s="91"/>
      <c r="N54" s="90"/>
      <c r="O54" s="91"/>
      <c r="P54" s="90"/>
      <c r="Q54" s="91"/>
      <c r="R54" s="92"/>
    </row>
    <row r="55" spans="1:18" s="105" customFormat="1" ht="10.5" customHeight="1" x14ac:dyDescent="0.2">
      <c r="A55" s="94" t="s">
        <v>15</v>
      </c>
      <c r="B55" s="95"/>
      <c r="C55" s="96"/>
      <c r="D55" s="97" t="s">
        <v>16</v>
      </c>
      <c r="E55" s="98" t="s">
        <v>39</v>
      </c>
      <c r="F55" s="97"/>
      <c r="G55" s="192"/>
      <c r="H55" s="193"/>
      <c r="I55" s="97" t="s">
        <v>16</v>
      </c>
      <c r="J55" s="98" t="s">
        <v>40</v>
      </c>
      <c r="K55" s="100"/>
      <c r="L55" s="98" t="s">
        <v>19</v>
      </c>
      <c r="M55" s="101"/>
      <c r="N55" s="102" t="s">
        <v>20</v>
      </c>
      <c r="O55" s="102"/>
      <c r="P55" s="103"/>
      <c r="Q55" s="104"/>
    </row>
    <row r="56" spans="1:18" s="105" customFormat="1" ht="9" customHeight="1" x14ac:dyDescent="0.2">
      <c r="A56" s="106" t="s">
        <v>21</v>
      </c>
      <c r="B56" s="107"/>
      <c r="C56" s="108"/>
      <c r="D56" s="109">
        <v>1</v>
      </c>
      <c r="E56" s="110" t="str">
        <f>IF(D56&gt;$Q$63,,UPPER(VLOOKUP(D56,'[2]Girls Si Main Draw Prep'!$A$7:$R$134,2)))</f>
        <v>MUKERJI</v>
      </c>
      <c r="F56" s="194"/>
      <c r="G56" s="110"/>
      <c r="H56" s="195"/>
      <c r="I56" s="196" t="s">
        <v>22</v>
      </c>
      <c r="J56" s="107"/>
      <c r="K56" s="114"/>
      <c r="L56" s="107"/>
      <c r="M56" s="115"/>
      <c r="N56" s="116" t="s">
        <v>41</v>
      </c>
      <c r="O56" s="117"/>
      <c r="P56" s="117"/>
      <c r="Q56" s="118"/>
    </row>
    <row r="57" spans="1:18" s="105" customFormat="1" ht="9" customHeight="1" x14ac:dyDescent="0.2">
      <c r="A57" s="106" t="s">
        <v>24</v>
      </c>
      <c r="B57" s="107"/>
      <c r="C57" s="108"/>
      <c r="D57" s="109">
        <v>2</v>
      </c>
      <c r="E57" s="110" t="str">
        <f>IF(D57&gt;$Q$63,,UPPER(VLOOKUP(D57,'[2]Girls Si Main Draw Prep'!$A$7:$R$134,2)))</f>
        <v>LEE YOUNG</v>
      </c>
      <c r="F57" s="194"/>
      <c r="G57" s="110"/>
      <c r="H57" s="195"/>
      <c r="I57" s="196" t="s">
        <v>26</v>
      </c>
      <c r="J57" s="107"/>
      <c r="K57" s="114"/>
      <c r="L57" s="107"/>
      <c r="M57" s="115"/>
      <c r="N57" s="197"/>
      <c r="O57" s="120"/>
      <c r="P57" s="119"/>
      <c r="Q57" s="121"/>
    </row>
    <row r="58" spans="1:18" s="105" customFormat="1" ht="9" customHeight="1" x14ac:dyDescent="0.2">
      <c r="A58" s="122" t="s">
        <v>25</v>
      </c>
      <c r="B58" s="119"/>
      <c r="C58" s="123"/>
      <c r="D58" s="109">
        <v>3</v>
      </c>
      <c r="E58" s="110">
        <f>IF(D58&gt;$Q$63,,UPPER(VLOOKUP(D58,'[2]Girls Si Main Draw Prep'!$A$7:$R$134,2)))</f>
        <v>0</v>
      </c>
      <c r="F58" s="194"/>
      <c r="G58" s="110"/>
      <c r="H58" s="195"/>
      <c r="I58" s="196" t="s">
        <v>29</v>
      </c>
      <c r="J58" s="107"/>
      <c r="K58" s="114"/>
      <c r="L58" s="107"/>
      <c r="M58" s="115"/>
      <c r="N58" s="116" t="s">
        <v>27</v>
      </c>
      <c r="O58" s="117"/>
      <c r="P58" s="117"/>
      <c r="Q58" s="118"/>
    </row>
    <row r="59" spans="1:18" s="105" customFormat="1" ht="9" customHeight="1" x14ac:dyDescent="0.2">
      <c r="A59" s="124"/>
      <c r="B59" s="125"/>
      <c r="C59" s="126"/>
      <c r="D59" s="109">
        <v>4</v>
      </c>
      <c r="E59" s="110">
        <f>IF(D59&gt;$Q$63,,UPPER(VLOOKUP(D59,'[2]Girls Si Main Draw Prep'!$A$7:$R$134,2)))</f>
        <v>0</v>
      </c>
      <c r="F59" s="194"/>
      <c r="G59" s="110"/>
      <c r="H59" s="195"/>
      <c r="I59" s="196" t="s">
        <v>32</v>
      </c>
      <c r="J59" s="107"/>
      <c r="K59" s="114"/>
      <c r="L59" s="107"/>
      <c r="M59" s="115"/>
      <c r="N59" s="107"/>
      <c r="O59" s="114"/>
      <c r="P59" s="107"/>
      <c r="Q59" s="115"/>
    </row>
    <row r="60" spans="1:18" s="105" customFormat="1" ht="9" customHeight="1" x14ac:dyDescent="0.2">
      <c r="A60" s="127" t="s">
        <v>28</v>
      </c>
      <c r="B60" s="128"/>
      <c r="C60" s="129"/>
      <c r="D60" s="109"/>
      <c r="E60" s="110"/>
      <c r="F60" s="194"/>
      <c r="G60" s="110"/>
      <c r="H60" s="195"/>
      <c r="I60" s="196" t="s">
        <v>42</v>
      </c>
      <c r="J60" s="107"/>
      <c r="K60" s="114"/>
      <c r="L60" s="107"/>
      <c r="M60" s="115"/>
      <c r="N60" s="119"/>
      <c r="O60" s="120"/>
      <c r="P60" s="119"/>
      <c r="Q60" s="121"/>
    </row>
    <row r="61" spans="1:18" s="105" customFormat="1" ht="9" customHeight="1" x14ac:dyDescent="0.2">
      <c r="A61" s="106" t="s">
        <v>21</v>
      </c>
      <c r="B61" s="107"/>
      <c r="C61" s="108"/>
      <c r="D61" s="109"/>
      <c r="E61" s="110"/>
      <c r="F61" s="194"/>
      <c r="G61" s="110"/>
      <c r="H61" s="195"/>
      <c r="I61" s="196" t="s">
        <v>43</v>
      </c>
      <c r="J61" s="107"/>
      <c r="K61" s="114"/>
      <c r="L61" s="107"/>
      <c r="M61" s="115"/>
      <c r="N61" s="116" t="s">
        <v>30</v>
      </c>
      <c r="O61" s="117"/>
      <c r="P61" s="117"/>
      <c r="Q61" s="118"/>
    </row>
    <row r="62" spans="1:18" s="105" customFormat="1" ht="9" customHeight="1" x14ac:dyDescent="0.2">
      <c r="A62" s="106" t="s">
        <v>31</v>
      </c>
      <c r="B62" s="107"/>
      <c r="C62" s="130"/>
      <c r="D62" s="109"/>
      <c r="E62" s="110"/>
      <c r="F62" s="194"/>
      <c r="G62" s="110"/>
      <c r="H62" s="195"/>
      <c r="I62" s="196" t="s">
        <v>44</v>
      </c>
      <c r="J62" s="107"/>
      <c r="K62" s="114"/>
      <c r="L62" s="107"/>
      <c r="M62" s="115"/>
      <c r="N62" s="107"/>
      <c r="O62" s="114"/>
      <c r="P62" s="107"/>
      <c r="Q62" s="115"/>
    </row>
    <row r="63" spans="1:18" s="105" customFormat="1" ht="9" customHeight="1" x14ac:dyDescent="0.2">
      <c r="A63" s="122" t="s">
        <v>33</v>
      </c>
      <c r="B63" s="119"/>
      <c r="C63" s="131"/>
      <c r="D63" s="132"/>
      <c r="E63" s="133"/>
      <c r="F63" s="198"/>
      <c r="G63" s="133"/>
      <c r="H63" s="199"/>
      <c r="I63" s="200" t="s">
        <v>45</v>
      </c>
      <c r="J63" s="119"/>
      <c r="K63" s="120"/>
      <c r="L63" s="119"/>
      <c r="M63" s="121"/>
      <c r="N63" s="119" t="str">
        <f>Q4</f>
        <v>Lamech Kevin Clarke</v>
      </c>
      <c r="O63" s="120"/>
      <c r="P63" s="119"/>
      <c r="Q63" s="201">
        <f>MIN(4,'[2]Girls Si Main Draw Prep'!R5)</f>
        <v>2</v>
      </c>
    </row>
  </sheetData>
  <mergeCells count="1">
    <mergeCell ref="E2:N2"/>
  </mergeCells>
  <conditionalFormatting sqref="F51:H51 F35:H35 F37:H37 F23:H23 F25:H25 F27:H27 F29:H29 F31:H31 F33:H33 F53:H53 F39:H39 F41:H41 F43:H43 F45:H45 F47:H47 F49:H49 G7 G9 G11 G13 G15 G17 G19 G21">
    <cfRule type="expression" dxfId="223" priority="14" stopIfTrue="1">
      <formula>AND($D7&lt;9,$C7&gt;0)</formula>
    </cfRule>
  </conditionalFormatting>
  <conditionalFormatting sqref="H24 H44 J34 H32 J42 H52 H40 J50 H48 J10 L30 L14 J18 L46 H28 J26 H36 H8 H16 H20 H12 N22">
    <cfRule type="expression" dxfId="222" priority="11" stopIfTrue="1">
      <formula>AND($N$1="CU",H8="Umpire")</formula>
    </cfRule>
    <cfRule type="expression" dxfId="221" priority="12" stopIfTrue="1">
      <formula>AND($N$1="CU",H8&lt;&gt;"Umpire",I8&lt;&gt;"")</formula>
    </cfRule>
    <cfRule type="expression" dxfId="220" priority="13" stopIfTrue="1">
      <formula>AND($N$1="CU",H8&lt;&gt;"Umpire")</formula>
    </cfRule>
  </conditionalFormatting>
  <conditionalFormatting sqref="D37 D31 D29 D27 D25 D23 D53 D51 D33 D49 D47 D45 D43 D41 D39 D35">
    <cfRule type="expression" dxfId="219" priority="10" stopIfTrue="1">
      <formula>AND($D23&lt;9,$C23&gt;0)</formula>
    </cfRule>
  </conditionalFormatting>
  <conditionalFormatting sqref="E39 E41 E43 E45 E47 E49 E51 E53 E23 E25 E27 E29 E31 E33 E35 E37">
    <cfRule type="cellIs" dxfId="218" priority="8" stopIfTrue="1" operator="equal">
      <formula>"Bye"</formula>
    </cfRule>
    <cfRule type="expression" dxfId="217" priority="9" stopIfTrue="1">
      <formula>AND($D23&lt;9,$C23&gt;0)</formula>
    </cfRule>
  </conditionalFormatting>
  <conditionalFormatting sqref="L10 L18 N46 L42 L50 N14 N30 L26 L34 P22 J8 J12 J16 J20 J40 J44 J48 J52 J24 J28 J32 J36">
    <cfRule type="expression" dxfId="216" priority="6" stopIfTrue="1">
      <formula>I8="as"</formula>
    </cfRule>
    <cfRule type="expression" dxfId="215" priority="7" stopIfTrue="1">
      <formula>I8="bs"</formula>
    </cfRule>
  </conditionalFormatting>
  <conditionalFormatting sqref="B39 B41 B43 B45 B47 B49 B51 B53 B23 B25 B27 B29 B31 B33 B35 B37 B7 B9 B11 B13 B15 B17 B19 B21">
    <cfRule type="cellIs" dxfId="214" priority="4" stopIfTrue="1" operator="equal">
      <formula>"QA"</formula>
    </cfRule>
    <cfRule type="cellIs" dxfId="213" priority="5" stopIfTrue="1" operator="equal">
      <formula>"DA"</formula>
    </cfRule>
  </conditionalFormatting>
  <conditionalFormatting sqref="Q63 I8 I12 I16 I20 M14 K10 K18 O22">
    <cfRule type="expression" dxfId="212" priority="3" stopIfTrue="1">
      <formula>$N$1="CU"</formula>
    </cfRule>
  </conditionalFormatting>
  <conditionalFormatting sqref="E19 E21 E9 E17 E15 E13 E11 E7">
    <cfRule type="cellIs" dxfId="211" priority="2" stopIfTrue="1" operator="equal">
      <formula>"Bye"</formula>
    </cfRule>
  </conditionalFormatting>
  <conditionalFormatting sqref="D7 D9 D11 D13 D21 D17">
    <cfRule type="expression" dxfId="210" priority="1" stopIfTrue="1">
      <formula>$D7&lt;5</formula>
    </cfRule>
  </conditionalFormatting>
  <dataValidations count="1">
    <dataValidation type="list" allowBlank="1" showInputMessage="1" sqref="H24 H40 H28 H36 H44 H32 H52 H48 J50 J42 L46 J34 J26 L30 N22 L14 J10 J18 H16 H12 H8 H20">
      <formula1>$T$7:$T$16</formula1>
    </dataValidation>
  </dataValidations>
  <printOptions horizontalCentered="1"/>
  <pageMargins left="0.35" right="0.35" top="0.39" bottom="0.39" header="0" footer="0"/>
  <pageSetup paperSize="9" orientation="landscape"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Button 1">
              <controlPr defaultSize="0" print="0" autoFill="0" autoPict="0" macro="[0]!Jun_Show_CU">
                <anchor moveWithCells="1" sizeWithCells="1">
                  <from>
                    <xdr:col>11</xdr:col>
                    <xdr:colOff>514350</xdr:colOff>
                    <xdr:row>0</xdr:row>
                    <xdr:rowOff>9525</xdr:rowOff>
                  </from>
                  <to>
                    <xdr:col>13</xdr:col>
                    <xdr:colOff>361950</xdr:colOff>
                    <xdr:row>0</xdr:row>
                    <xdr:rowOff>171450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0">
    <tabColor rgb="FFFF0000"/>
    <pageSetUpPr fitToPage="1"/>
  </sheetPr>
  <dimension ref="A1:T63"/>
  <sheetViews>
    <sheetView showGridLines="0" showZeros="0" tabSelected="1" topLeftCell="A2" workbookViewId="0">
      <selection activeCell="X79" sqref="X79"/>
    </sheetView>
  </sheetViews>
  <sheetFormatPr defaultRowHeight="12.75" x14ac:dyDescent="0.2"/>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8" customWidth="1"/>
    <col min="10" max="10" width="10.7109375" customWidth="1"/>
    <col min="11" max="11" width="1.7109375" style="138" customWidth="1"/>
    <col min="12" max="12" width="10.7109375" customWidth="1"/>
    <col min="13" max="13" width="1.7109375" style="9" customWidth="1"/>
    <col min="14" max="14" width="10.7109375" customWidth="1"/>
    <col min="15" max="15" width="1.7109375" style="138" customWidth="1"/>
    <col min="16" max="16" width="10.7109375" customWidth="1"/>
    <col min="17" max="17" width="1.7109375" style="9" customWidth="1"/>
    <col min="18" max="18" width="9.140625" hidden="1" customWidth="1"/>
    <col min="19" max="19" width="8.7109375" customWidth="1"/>
    <col min="20" max="20" width="9.140625" hidden="1" customWidth="1"/>
  </cols>
  <sheetData>
    <row r="1" spans="1:20" s="3" customFormat="1" ht="114.75" customHeight="1" x14ac:dyDescent="0.2">
      <c r="A1" s="1">
        <f>'[3]Week SetUp'!$A$6</f>
        <v>0</v>
      </c>
      <c r="B1" s="1"/>
      <c r="C1" s="139"/>
      <c r="D1" s="139"/>
      <c r="E1" s="139"/>
      <c r="F1" s="139"/>
      <c r="G1" s="139"/>
      <c r="H1" s="139"/>
      <c r="I1" s="140"/>
      <c r="J1" s="141"/>
      <c r="K1" s="141"/>
      <c r="L1" s="142"/>
      <c r="M1" s="140"/>
      <c r="N1" s="140" t="s">
        <v>34</v>
      </c>
      <c r="O1" s="140"/>
      <c r="P1" s="139"/>
      <c r="Q1" s="140"/>
    </row>
    <row r="2" spans="1:20" s="10" customFormat="1" ht="18" x14ac:dyDescent="0.25">
      <c r="A2" s="7"/>
      <c r="B2" s="7"/>
      <c r="C2" s="7"/>
      <c r="D2" s="7"/>
      <c r="E2" s="494" t="s">
        <v>58</v>
      </c>
      <c r="F2" s="494"/>
      <c r="G2" s="494"/>
      <c r="H2" s="494"/>
      <c r="I2" s="494"/>
      <c r="J2" s="494"/>
      <c r="K2" s="494"/>
      <c r="L2" s="494"/>
      <c r="M2" s="494"/>
      <c r="N2" s="494"/>
      <c r="O2" s="143"/>
      <c r="P2" s="144"/>
      <c r="Q2" s="143"/>
    </row>
    <row r="3" spans="1:20" s="17" customFormat="1" ht="11.25" customHeight="1" x14ac:dyDescent="0.2">
      <c r="A3" s="145" t="s">
        <v>1</v>
      </c>
      <c r="B3" s="145"/>
      <c r="C3" s="145"/>
      <c r="D3" s="145"/>
      <c r="E3" s="145"/>
      <c r="F3" s="145"/>
      <c r="G3" s="145"/>
      <c r="H3" s="145"/>
      <c r="I3" s="14"/>
      <c r="J3" s="13"/>
      <c r="K3" s="14"/>
      <c r="L3" s="145"/>
      <c r="M3" s="14"/>
      <c r="N3" s="145"/>
      <c r="O3" s="14"/>
      <c r="P3" s="145"/>
      <c r="Q3" s="146" t="s">
        <v>2</v>
      </c>
    </row>
    <row r="4" spans="1:20" s="29" customFormat="1" ht="11.25" customHeight="1" thickBot="1" x14ac:dyDescent="0.25">
      <c r="A4" s="223" t="str">
        <f>'[3]Week SetUp'!$A$10</f>
        <v>26th - 30th May 2016</v>
      </c>
      <c r="B4" s="223"/>
      <c r="C4" s="223"/>
      <c r="D4" s="151"/>
      <c r="E4" s="151"/>
      <c r="F4" s="20">
        <f>'[3]Week SetUp'!$C$10</f>
        <v>0</v>
      </c>
      <c r="G4" s="149"/>
      <c r="H4" s="20"/>
      <c r="I4" s="25"/>
      <c r="J4" s="24">
        <f>'[3]Week SetUp'!$D$10</f>
        <v>0</v>
      </c>
      <c r="K4" s="25"/>
      <c r="L4" s="150">
        <f>'[3]Week SetUp'!$A$12</f>
        <v>0</v>
      </c>
      <c r="M4" s="25"/>
      <c r="N4" s="20"/>
      <c r="O4" s="25"/>
      <c r="P4" s="20"/>
      <c r="Q4" s="224" t="str">
        <f>'[3]Week SetUp'!$E$10</f>
        <v>Lamech Kevin Clarke</v>
      </c>
    </row>
    <row r="5" spans="1:20" s="17" customFormat="1" ht="12" x14ac:dyDescent="0.2">
      <c r="A5" s="125"/>
      <c r="B5" s="154" t="s">
        <v>3</v>
      </c>
      <c r="C5" s="154" t="s">
        <v>36</v>
      </c>
      <c r="D5" s="154" t="s">
        <v>4</v>
      </c>
      <c r="E5" s="155" t="s">
        <v>5</v>
      </c>
      <c r="F5" s="155" t="s">
        <v>6</v>
      </c>
      <c r="G5" s="155"/>
      <c r="H5" s="155"/>
      <c r="I5" s="155"/>
      <c r="J5" s="154" t="s">
        <v>7</v>
      </c>
      <c r="K5" s="156"/>
      <c r="L5" s="154" t="s">
        <v>8</v>
      </c>
      <c r="M5" s="156"/>
      <c r="N5" s="154" t="s">
        <v>9</v>
      </c>
      <c r="O5" s="156"/>
      <c r="P5" s="154" t="s">
        <v>37</v>
      </c>
      <c r="Q5" s="157"/>
    </row>
    <row r="6" spans="1:20" s="17" customFormat="1" ht="3.75" customHeight="1" thickBot="1" x14ac:dyDescent="0.25">
      <c r="A6" s="158"/>
      <c r="B6" s="159"/>
      <c r="C6" s="160"/>
      <c r="D6" s="159"/>
      <c r="E6" s="161"/>
      <c r="F6" s="161"/>
      <c r="G6" s="85"/>
      <c r="H6" s="161"/>
      <c r="I6" s="162"/>
      <c r="J6" s="159"/>
      <c r="K6" s="162"/>
      <c r="L6" s="159"/>
      <c r="M6" s="162"/>
      <c r="N6" s="159"/>
      <c r="O6" s="162"/>
      <c r="P6" s="159"/>
      <c r="Q6" s="163"/>
    </row>
    <row r="7" spans="1:20" s="51" customFormat="1" ht="10.5" customHeight="1" x14ac:dyDescent="0.2">
      <c r="A7" s="164">
        <v>1</v>
      </c>
      <c r="B7" s="42">
        <f>IF($D7="","",VLOOKUP($D7,'[3]Girls Si Main Draw Prep'!$A$7:$P$22,15))</f>
        <v>0</v>
      </c>
      <c r="C7" s="42">
        <f>IF($D7="","",VLOOKUP($D7,'[3]Girls Si Main Draw Prep'!$A$7:$P$22,16))</f>
        <v>0</v>
      </c>
      <c r="D7" s="43">
        <v>1</v>
      </c>
      <c r="E7" s="44" t="str">
        <f>UPPER(IF($D7="","",VLOOKUP($D7,'[3]Girls Si Main Draw Prep'!$A$7:$P$22,2)))</f>
        <v>SKEENE</v>
      </c>
      <c r="F7" s="44" t="str">
        <f>IF($D7="","",VLOOKUP($D7,'[3]Girls Si Main Draw Prep'!$A$7:$P$22,3))</f>
        <v>SOLANGE</v>
      </c>
      <c r="G7" s="44"/>
      <c r="H7" s="44">
        <f>IF($D7="","",VLOOKUP($D7,'[3]Girls Si Main Draw Prep'!$A$7:$P$22,4))</f>
        <v>0</v>
      </c>
      <c r="I7" s="165"/>
      <c r="J7" s="166"/>
      <c r="K7" s="166"/>
      <c r="L7" s="166"/>
      <c r="M7" s="166"/>
      <c r="N7" s="167"/>
      <c r="O7" s="49"/>
      <c r="P7" s="87"/>
      <c r="Q7" s="88"/>
      <c r="R7" s="50"/>
      <c r="T7" s="52" t="str">
        <f>'[3]SetUp Officials'!P21</f>
        <v>Umpire</v>
      </c>
    </row>
    <row r="8" spans="1:20" s="51" customFormat="1" ht="9.6" customHeight="1" x14ac:dyDescent="0.2">
      <c r="A8" s="168"/>
      <c r="B8" s="54"/>
      <c r="C8" s="54"/>
      <c r="D8" s="54"/>
      <c r="E8" s="166"/>
      <c r="F8" s="166"/>
      <c r="G8" s="169"/>
      <c r="H8" s="62" t="s">
        <v>11</v>
      </c>
      <c r="I8" s="170" t="s">
        <v>12</v>
      </c>
      <c r="J8" s="171" t="str">
        <f>UPPER(IF(OR(I8="a",I8="as"),E7,IF(OR(I8="b",I8="bs"),E9,)))</f>
        <v>SKEENE</v>
      </c>
      <c r="K8" s="171"/>
      <c r="L8" s="166"/>
      <c r="M8" s="166"/>
      <c r="N8" s="167"/>
      <c r="O8" s="49"/>
      <c r="P8" s="87"/>
      <c r="Q8" s="88"/>
      <c r="R8" s="50"/>
      <c r="T8" s="57" t="str">
        <f>'[3]SetUp Officials'!P22</f>
        <v/>
      </c>
    </row>
    <row r="9" spans="1:20" s="51" customFormat="1" ht="9.6" customHeight="1" x14ac:dyDescent="0.2">
      <c r="A9" s="168">
        <v>2</v>
      </c>
      <c r="B9" s="42">
        <f>IF($D9="","",VLOOKUP($D9,'[3]Girls Si Main Draw Prep'!$A$7:$P$22,15))</f>
        <v>0</v>
      </c>
      <c r="C9" s="42">
        <f>IF($D9="","",VLOOKUP($D9,'[3]Girls Si Main Draw Prep'!$A$7:$P$22,16))</f>
        <v>0</v>
      </c>
      <c r="D9" s="43">
        <v>8</v>
      </c>
      <c r="E9" s="42" t="str">
        <f>UPPER(IF($D9="","",VLOOKUP($D9,'[3]Girls Si Main Draw Prep'!$A$7:$P$22,2)))</f>
        <v>FRANK</v>
      </c>
      <c r="F9" s="42" t="str">
        <f>IF($D9="","",VLOOKUP($D9,'[3]Girls Si Main Draw Prep'!$A$7:$P$22,3))</f>
        <v>KAELA</v>
      </c>
      <c r="G9" s="42"/>
      <c r="H9" s="42">
        <f>IF($D9="","",VLOOKUP($D9,'[3]Girls Si Main Draw Prep'!$A$7:$P$22,4))</f>
        <v>0</v>
      </c>
      <c r="I9" s="172"/>
      <c r="J9" s="60">
        <v>4240</v>
      </c>
      <c r="K9" s="173"/>
      <c r="L9" s="166"/>
      <c r="M9" s="166"/>
      <c r="N9" s="167"/>
      <c r="O9" s="49"/>
      <c r="P9" s="87"/>
      <c r="Q9" s="88"/>
      <c r="R9" s="50"/>
      <c r="T9" s="57" t="str">
        <f>'[3]SetUp Officials'!P23</f>
        <v/>
      </c>
    </row>
    <row r="10" spans="1:20" s="51" customFormat="1" ht="9.6" customHeight="1" x14ac:dyDescent="0.2">
      <c r="A10" s="168"/>
      <c r="B10" s="54"/>
      <c r="C10" s="54"/>
      <c r="D10" s="72"/>
      <c r="E10" s="166"/>
      <c r="F10" s="166"/>
      <c r="G10" s="169"/>
      <c r="H10" s="166"/>
      <c r="I10" s="174"/>
      <c r="J10" s="62" t="s">
        <v>11</v>
      </c>
      <c r="K10" s="63" t="s">
        <v>12</v>
      </c>
      <c r="L10" s="171" t="str">
        <f>UPPER(IF(OR(K10="a",K10="as"),J8,IF(OR(K10="b",K10="bs"),J12,)))</f>
        <v>SKEENE</v>
      </c>
      <c r="M10" s="175"/>
      <c r="N10" s="176"/>
      <c r="O10" s="176"/>
      <c r="P10" s="87"/>
      <c r="Q10" s="88"/>
      <c r="R10" s="50"/>
      <c r="T10" s="57" t="str">
        <f>'[3]SetUp Officials'!P24</f>
        <v/>
      </c>
    </row>
    <row r="11" spans="1:20" s="51" customFormat="1" ht="9.6" customHeight="1" x14ac:dyDescent="0.2">
      <c r="A11" s="168">
        <v>3</v>
      </c>
      <c r="B11" s="42">
        <f>IF($D11="","",VLOOKUP($D11,'[3]Girls Si Main Draw Prep'!$A$7:$P$22,15))</f>
        <v>0</v>
      </c>
      <c r="C11" s="42">
        <f>IF($D11="","",VLOOKUP($D11,'[3]Girls Si Main Draw Prep'!$A$7:$P$22,16))</f>
        <v>0</v>
      </c>
      <c r="D11" s="43">
        <v>5</v>
      </c>
      <c r="E11" s="42" t="str">
        <f>UPPER(IF($D11="","",VLOOKUP($D11,'[3]Girls Si Main Draw Prep'!$A$7:$P$22,2)))</f>
        <v>GRAHAM</v>
      </c>
      <c r="F11" s="42" t="str">
        <f>IF($D11="","",VLOOKUP($D11,'[3]Girls Si Main Draw Prep'!$A$7:$P$22,3))</f>
        <v>PETA-GAYE</v>
      </c>
      <c r="G11" s="42"/>
      <c r="H11" s="42">
        <f>IF($D11="","",VLOOKUP($D11,'[3]Girls Si Main Draw Prep'!$A$7:$P$22,4))</f>
        <v>0</v>
      </c>
      <c r="I11" s="165"/>
      <c r="J11" s="166"/>
      <c r="K11" s="177"/>
      <c r="L11" s="166" t="s">
        <v>64</v>
      </c>
      <c r="M11" s="178"/>
      <c r="N11" s="176"/>
      <c r="O11" s="176"/>
      <c r="P11" s="87"/>
      <c r="Q11" s="88"/>
      <c r="R11" s="50"/>
      <c r="T11" s="57" t="str">
        <f>'[3]SetUp Officials'!P25</f>
        <v/>
      </c>
    </row>
    <row r="12" spans="1:20" s="51" customFormat="1" ht="9.6" customHeight="1" x14ac:dyDescent="0.2">
      <c r="A12" s="168"/>
      <c r="B12" s="54"/>
      <c r="C12" s="54"/>
      <c r="D12" s="72"/>
      <c r="E12" s="166"/>
      <c r="F12" s="166"/>
      <c r="G12" s="169"/>
      <c r="H12" s="62" t="s">
        <v>11</v>
      </c>
      <c r="I12" s="170" t="s">
        <v>12</v>
      </c>
      <c r="J12" s="171" t="str">
        <f>UPPER(IF(OR(I12="a",I12="as"),E11,IF(OR(I12="b",I12="bs"),E13,)))</f>
        <v>GRAHAM</v>
      </c>
      <c r="K12" s="179"/>
      <c r="L12" s="166"/>
      <c r="M12" s="178"/>
      <c r="N12" s="176"/>
      <c r="O12" s="176"/>
      <c r="P12" s="87"/>
      <c r="Q12" s="88"/>
      <c r="R12" s="50"/>
      <c r="T12" s="57" t="str">
        <f>'[3]SetUp Officials'!P26</f>
        <v/>
      </c>
    </row>
    <row r="13" spans="1:20" s="51" customFormat="1" ht="9.6" customHeight="1" x14ac:dyDescent="0.2">
      <c r="A13" s="168">
        <v>4</v>
      </c>
      <c r="B13" s="42">
        <f>IF($D13="","",VLOOKUP($D13,'[3]Girls Si Main Draw Prep'!$A$7:$P$22,15))</f>
        <v>0</v>
      </c>
      <c r="C13" s="42">
        <f>IF($D13="","",VLOOKUP($D13,'[3]Girls Si Main Draw Prep'!$A$7:$P$22,16))</f>
        <v>0</v>
      </c>
      <c r="D13" s="43">
        <v>6</v>
      </c>
      <c r="E13" s="42" t="str">
        <f>UPPER(IF($D13="","",VLOOKUP($D13,'[3]Girls Si Main Draw Prep'!$A$7:$P$22,2)))</f>
        <v>ORR</v>
      </c>
      <c r="F13" s="42" t="str">
        <f>IF($D13="","",VLOOKUP($D13,'[3]Girls Si Main Draw Prep'!$A$7:$P$22,3))</f>
        <v>NICOLETTE</v>
      </c>
      <c r="G13" s="42"/>
      <c r="H13" s="42">
        <f>IF($D13="","",VLOOKUP($D13,'[3]Girls Si Main Draw Prep'!$A$7:$P$22,4))</f>
        <v>0</v>
      </c>
      <c r="I13" s="180"/>
      <c r="J13" s="166" t="s">
        <v>106</v>
      </c>
      <c r="K13" s="166"/>
      <c r="L13" s="166"/>
      <c r="M13" s="178"/>
      <c r="N13" s="176"/>
      <c r="O13" s="176"/>
      <c r="P13" s="87"/>
      <c r="Q13" s="88"/>
      <c r="R13" s="50"/>
      <c r="T13" s="57" t="str">
        <f>'[3]SetUp Officials'!P27</f>
        <v/>
      </c>
    </row>
    <row r="14" spans="1:20" s="51" customFormat="1" ht="9.6" customHeight="1" x14ac:dyDescent="0.2">
      <c r="A14" s="168"/>
      <c r="B14" s="54"/>
      <c r="C14" s="54"/>
      <c r="D14" s="72"/>
      <c r="E14" s="166"/>
      <c r="F14" s="166"/>
      <c r="G14" s="169"/>
      <c r="H14" s="181"/>
      <c r="I14" s="174"/>
      <c r="J14" s="166"/>
      <c r="K14" s="166"/>
      <c r="L14" s="62" t="s">
        <v>11</v>
      </c>
      <c r="M14" s="63" t="s">
        <v>83</v>
      </c>
      <c r="N14" s="171" t="str">
        <f>UPPER(IF(OR(M14="a",M14="as"),L10,IF(OR(M14="b",M14="bs"),L18,)))</f>
        <v>SKEENE</v>
      </c>
      <c r="O14" s="175"/>
      <c r="P14" s="87"/>
      <c r="Q14" s="88"/>
      <c r="R14" s="50"/>
      <c r="T14" s="57" t="str">
        <f>'[3]SetUp Officials'!P28</f>
        <v/>
      </c>
    </row>
    <row r="15" spans="1:20" s="51" customFormat="1" ht="9.6" customHeight="1" x14ac:dyDescent="0.2">
      <c r="A15" s="164">
        <v>5</v>
      </c>
      <c r="B15" s="42">
        <f>IF($D15="","",VLOOKUP($D15,'[3]Girls Si Main Draw Prep'!$A$7:$P$22,15))</f>
        <v>0</v>
      </c>
      <c r="C15" s="42">
        <f>IF($D15="","",VLOOKUP($D15,'[3]Girls Si Main Draw Prep'!$A$7:$P$22,16))</f>
        <v>0</v>
      </c>
      <c r="D15" s="43">
        <v>4</v>
      </c>
      <c r="E15" s="44" t="str">
        <f>UPPER(IF($D15="","",VLOOKUP($D15,'[3]Girls Si Main Draw Prep'!$A$7:$P$22,2)))</f>
        <v>MATA-BREWER</v>
      </c>
      <c r="F15" s="44" t="str">
        <f>IF($D15="","",VLOOKUP($D15,'[3]Girls Si Main Draw Prep'!$A$7:$P$22,3))</f>
        <v>FABIANA</v>
      </c>
      <c r="G15" s="44"/>
      <c r="H15" s="44">
        <f>IF($D15="","",VLOOKUP($D15,'[3]Girls Si Main Draw Prep'!$A$7:$P$22,4))</f>
        <v>0</v>
      </c>
      <c r="I15" s="182"/>
      <c r="J15" s="166"/>
      <c r="K15" s="166"/>
      <c r="L15" s="166"/>
      <c r="M15" s="178"/>
      <c r="N15" s="166" t="s">
        <v>260</v>
      </c>
      <c r="O15" s="221"/>
      <c r="P15" s="222"/>
      <c r="Q15" s="225"/>
      <c r="R15" s="226"/>
      <c r="S15" s="227"/>
      <c r="T15" s="57" t="str">
        <f>'[3]SetUp Officials'!P29</f>
        <v/>
      </c>
    </row>
    <row r="16" spans="1:20" s="51" customFormat="1" ht="9.6" customHeight="1" thickBot="1" x14ac:dyDescent="0.25">
      <c r="A16" s="168"/>
      <c r="B16" s="54"/>
      <c r="C16" s="54"/>
      <c r="D16" s="72"/>
      <c r="E16" s="166"/>
      <c r="F16" s="166"/>
      <c r="G16" s="169"/>
      <c r="H16" s="62" t="s">
        <v>11</v>
      </c>
      <c r="I16" s="170" t="s">
        <v>38</v>
      </c>
      <c r="J16" s="171" t="str">
        <f>UPPER(IF(OR(I16="a",I16="as"),E15,IF(OR(I16="b",I16="bs"),E17,)))</f>
        <v>HONORE</v>
      </c>
      <c r="K16" s="171"/>
      <c r="L16" s="166"/>
      <c r="M16" s="178"/>
      <c r="N16" s="176"/>
      <c r="O16" s="221"/>
      <c r="P16" s="222"/>
      <c r="Q16" s="225"/>
      <c r="R16" s="226"/>
      <c r="S16" s="227"/>
      <c r="T16" s="74" t="str">
        <f>'[3]SetUp Officials'!P30</f>
        <v>None</v>
      </c>
    </row>
    <row r="17" spans="1:19" s="51" customFormat="1" ht="9.6" customHeight="1" x14ac:dyDescent="0.2">
      <c r="A17" s="168">
        <v>6</v>
      </c>
      <c r="B17" s="42">
        <f>IF($D17="","",VLOOKUP($D17,'[3]Girls Si Main Draw Prep'!$A$7:$P$22,15))</f>
        <v>0</v>
      </c>
      <c r="C17" s="42">
        <f>IF($D17="","",VLOOKUP($D17,'[3]Girls Si Main Draw Prep'!$A$7:$P$22,16))</f>
        <v>0</v>
      </c>
      <c r="D17" s="43">
        <v>7</v>
      </c>
      <c r="E17" s="42" t="str">
        <f>UPPER(IF($D17="","",VLOOKUP($D17,'[3]Girls Si Main Draw Prep'!$A$7:$P$22,2)))</f>
        <v>HONORE</v>
      </c>
      <c r="F17" s="42" t="str">
        <f>IF($D17="","",VLOOKUP($D17,'[3]Girls Si Main Draw Prep'!$A$7:$P$22,3))</f>
        <v>MARIA</v>
      </c>
      <c r="G17" s="42"/>
      <c r="H17" s="42">
        <f>IF($D17="","",VLOOKUP($D17,'[3]Girls Si Main Draw Prep'!$A$7:$P$22,4))</f>
        <v>0</v>
      </c>
      <c r="I17" s="172"/>
      <c r="J17" s="166" t="s">
        <v>107</v>
      </c>
      <c r="K17" s="173"/>
      <c r="L17" s="166"/>
      <c r="M17" s="178"/>
      <c r="N17" s="176"/>
      <c r="O17" s="221"/>
      <c r="P17" s="222"/>
      <c r="Q17" s="225"/>
      <c r="R17" s="226"/>
      <c r="S17" s="227"/>
    </row>
    <row r="18" spans="1:19" s="51" customFormat="1" ht="9.6" customHeight="1" x14ac:dyDescent="0.2">
      <c r="A18" s="168"/>
      <c r="B18" s="54"/>
      <c r="C18" s="54"/>
      <c r="D18" s="72"/>
      <c r="E18" s="166"/>
      <c r="F18" s="166"/>
      <c r="G18" s="169"/>
      <c r="H18" s="166"/>
      <c r="I18" s="174"/>
      <c r="J18" s="62" t="s">
        <v>11</v>
      </c>
      <c r="K18" s="63" t="s">
        <v>38</v>
      </c>
      <c r="L18" s="171" t="str">
        <f>UPPER(IF(OR(K18="a",K18="as"),J16,IF(OR(K18="b",K18="bs"),J20,)))</f>
        <v>KOYLASS</v>
      </c>
      <c r="M18" s="183"/>
      <c r="N18" s="176"/>
      <c r="O18" s="221"/>
      <c r="P18" s="222"/>
      <c r="Q18" s="225"/>
      <c r="R18" s="226"/>
      <c r="S18" s="227"/>
    </row>
    <row r="19" spans="1:19" s="51" customFormat="1" ht="9.6" customHeight="1" x14ac:dyDescent="0.2">
      <c r="A19" s="168">
        <v>7</v>
      </c>
      <c r="B19" s="42">
        <f>IF($D19="","",VLOOKUP($D19,'[3]Girls Si Main Draw Prep'!$A$7:$P$22,15))</f>
        <v>0</v>
      </c>
      <c r="C19" s="42">
        <f>IF($D19="","",VLOOKUP($D19,'[3]Girls Si Main Draw Prep'!$A$7:$P$22,16))</f>
        <v>0</v>
      </c>
      <c r="D19" s="43">
        <v>3</v>
      </c>
      <c r="E19" s="42" t="str">
        <f>UPPER(IF($D19="","",VLOOKUP($D19,'[3]Girls Si Main Draw Prep'!$A$7:$P$22,2)))</f>
        <v>KOYLASS</v>
      </c>
      <c r="F19" s="42" t="str">
        <f>IF($D19="","",VLOOKUP($D19,'[3]Girls Si Main Draw Prep'!$A$7:$P$22,3))</f>
        <v>VICTORIA</v>
      </c>
      <c r="G19" s="42"/>
      <c r="H19" s="42">
        <f>IF($D19="","",VLOOKUP($D19,'[3]Girls Si Main Draw Prep'!$A$7:$P$22,4))</f>
        <v>0</v>
      </c>
      <c r="I19" s="165"/>
      <c r="J19" s="166"/>
      <c r="K19" s="177"/>
      <c r="L19" s="166" t="s">
        <v>65</v>
      </c>
      <c r="M19" s="176"/>
      <c r="N19" s="176"/>
      <c r="O19" s="221"/>
      <c r="P19" s="222"/>
      <c r="Q19" s="225"/>
      <c r="R19" s="226"/>
      <c r="S19" s="227"/>
    </row>
    <row r="20" spans="1:19" s="51" customFormat="1" ht="9.6" customHeight="1" x14ac:dyDescent="0.2">
      <c r="A20" s="168"/>
      <c r="B20" s="54"/>
      <c r="C20" s="54"/>
      <c r="D20" s="54"/>
      <c r="E20" s="166"/>
      <c r="F20" s="166"/>
      <c r="G20" s="169"/>
      <c r="H20" s="62" t="s">
        <v>11</v>
      </c>
      <c r="I20" s="170" t="s">
        <v>13</v>
      </c>
      <c r="J20" s="171" t="str">
        <f>UPPER(IF(OR(I20="a",I20="as"),E19,IF(OR(I20="b",I20="bs"),E21,)))</f>
        <v>KOYLASS</v>
      </c>
      <c r="K20" s="179"/>
      <c r="L20" s="166"/>
      <c r="M20" s="176"/>
      <c r="N20" s="176"/>
      <c r="O20" s="221"/>
      <c r="P20" s="222"/>
      <c r="Q20" s="225"/>
      <c r="R20" s="226"/>
      <c r="S20" s="227"/>
    </row>
    <row r="21" spans="1:19" s="51" customFormat="1" ht="9.6" customHeight="1" x14ac:dyDescent="0.2">
      <c r="A21" s="168">
        <v>8</v>
      </c>
      <c r="B21" s="42">
        <f>IF($D21="","",VLOOKUP($D21,'[3]Girls Si Main Draw Prep'!$A$7:$P$22,15))</f>
        <v>0</v>
      </c>
      <c r="C21" s="42">
        <f>IF($D21="","",VLOOKUP($D21,'[3]Girls Si Main Draw Prep'!$A$7:$P$22,16))</f>
        <v>0</v>
      </c>
      <c r="D21" s="43">
        <v>2</v>
      </c>
      <c r="E21" s="42" t="str">
        <f>UPPER(IF($D21="","",VLOOKUP($D21,'[3]Girls Si Main Draw Prep'!$A$7:$P$22,2)))</f>
        <v>CUDJOE</v>
      </c>
      <c r="F21" s="42" t="str">
        <f>IF($D21="","",VLOOKUP($D21,'[3]Girls Si Main Draw Prep'!$A$7:$P$22,3))</f>
        <v>KRYSHELLE</v>
      </c>
      <c r="G21" s="42"/>
      <c r="H21" s="42">
        <f>IF($D21="","",VLOOKUP($D21,'[3]Girls Si Main Draw Prep'!$A$7:$P$22,4))</f>
        <v>0</v>
      </c>
      <c r="I21" s="180"/>
      <c r="J21" s="166" t="s">
        <v>108</v>
      </c>
      <c r="K21" s="166"/>
      <c r="L21" s="166"/>
      <c r="M21" s="176"/>
      <c r="N21" s="176"/>
      <c r="O21" s="221"/>
      <c r="P21" s="222"/>
      <c r="Q21" s="225"/>
      <c r="R21" s="226"/>
      <c r="S21" s="227"/>
    </row>
    <row r="22" spans="1:19" s="51" customFormat="1" ht="9.6" customHeight="1" x14ac:dyDescent="0.2">
      <c r="A22" s="168"/>
      <c r="B22" s="54"/>
      <c r="C22" s="54"/>
      <c r="D22" s="54"/>
      <c r="E22" s="181"/>
      <c r="F22" s="181"/>
      <c r="G22" s="184"/>
      <c r="H22" s="181"/>
      <c r="I22" s="174"/>
      <c r="J22" s="166"/>
      <c r="K22" s="166"/>
      <c r="L22" s="166"/>
      <c r="M22" s="176"/>
      <c r="N22" s="62" t="s">
        <v>11</v>
      </c>
      <c r="O22" s="228"/>
      <c r="P22" s="229" t="str">
        <f>UPPER(IF(OR(O22="a",O22="as"),N14,IF(OR(O22="b",O22="bs"),#REF!,)))</f>
        <v/>
      </c>
      <c r="Q22" s="221"/>
      <c r="R22" s="226"/>
      <c r="S22" s="227"/>
    </row>
    <row r="23" spans="1:19" s="51" customFormat="1" ht="9.6" customHeight="1" x14ac:dyDescent="0.2">
      <c r="A23" s="186"/>
      <c r="B23" s="47"/>
      <c r="C23" s="47"/>
      <c r="D23" s="54"/>
      <c r="E23" s="47"/>
      <c r="F23" s="47"/>
      <c r="G23" s="47"/>
      <c r="H23" s="47"/>
      <c r="I23" s="54"/>
      <c r="J23" s="47"/>
      <c r="K23" s="47"/>
      <c r="L23" s="47"/>
      <c r="M23" s="84"/>
      <c r="N23" s="84"/>
      <c r="O23" s="84"/>
      <c r="P23" s="87"/>
      <c r="Q23" s="88"/>
      <c r="R23" s="50"/>
    </row>
    <row r="24" spans="1:19" s="51" customFormat="1" ht="9.6" hidden="1" customHeight="1" x14ac:dyDescent="0.2">
      <c r="A24" s="185"/>
      <c r="B24" s="54"/>
      <c r="C24" s="54"/>
      <c r="D24" s="54"/>
      <c r="E24" s="47"/>
      <c r="F24" s="47"/>
      <c r="H24" s="187"/>
      <c r="I24" s="54"/>
      <c r="J24" s="47"/>
      <c r="K24" s="47"/>
      <c r="L24" s="47"/>
      <c r="M24" s="84"/>
      <c r="N24" s="84"/>
      <c r="O24" s="84"/>
      <c r="P24" s="87"/>
      <c r="Q24" s="88"/>
      <c r="R24" s="50"/>
    </row>
    <row r="25" spans="1:19" s="51" customFormat="1" ht="9.6" hidden="1" customHeight="1" x14ac:dyDescent="0.2">
      <c r="A25" s="185"/>
      <c r="B25" s="47"/>
      <c r="C25" s="47"/>
      <c r="D25" s="54"/>
      <c r="E25" s="47"/>
      <c r="F25" s="47"/>
      <c r="G25" s="47"/>
      <c r="H25" s="47"/>
      <c r="I25" s="54"/>
      <c r="J25" s="47"/>
      <c r="K25" s="69"/>
      <c r="L25" s="47"/>
      <c r="M25" s="84"/>
      <c r="N25" s="84"/>
      <c r="O25" s="84"/>
      <c r="P25" s="87"/>
      <c r="Q25" s="88"/>
      <c r="R25" s="50"/>
    </row>
    <row r="26" spans="1:19" s="51" customFormat="1" ht="9.6" hidden="1" customHeight="1" x14ac:dyDescent="0.2">
      <c r="A26" s="185"/>
      <c r="B26" s="54"/>
      <c r="C26" s="54"/>
      <c r="D26" s="54"/>
      <c r="E26" s="47"/>
      <c r="F26" s="47"/>
      <c r="H26" s="47"/>
      <c r="I26" s="54"/>
      <c r="J26" s="187"/>
      <c r="K26" s="54"/>
      <c r="L26" s="47"/>
      <c r="M26" s="84"/>
      <c r="N26" s="84"/>
      <c r="O26" s="84"/>
      <c r="P26" s="87"/>
      <c r="Q26" s="88"/>
      <c r="R26" s="50"/>
    </row>
    <row r="27" spans="1:19" s="51" customFormat="1" ht="9.6" hidden="1" customHeight="1" x14ac:dyDescent="0.2">
      <c r="A27" s="185"/>
      <c r="B27" s="47"/>
      <c r="C27" s="47"/>
      <c r="D27" s="54"/>
      <c r="E27" s="47"/>
      <c r="F27" s="47"/>
      <c r="G27" s="47"/>
      <c r="H27" s="47"/>
      <c r="I27" s="54"/>
      <c r="J27" s="47"/>
      <c r="K27" s="47"/>
      <c r="L27" s="47"/>
      <c r="M27" s="84"/>
      <c r="N27" s="84"/>
      <c r="O27" s="84"/>
      <c r="P27" s="87"/>
      <c r="Q27" s="88"/>
      <c r="R27" s="188"/>
    </row>
    <row r="28" spans="1:19" s="51" customFormat="1" ht="9.6" hidden="1" customHeight="1" x14ac:dyDescent="0.2">
      <c r="A28" s="185"/>
      <c r="B28" s="54"/>
      <c r="C28" s="54"/>
      <c r="D28" s="54"/>
      <c r="E28" s="47"/>
      <c r="F28" s="47"/>
      <c r="H28" s="187"/>
      <c r="I28" s="54"/>
      <c r="J28" s="47"/>
      <c r="K28" s="47"/>
      <c r="L28" s="47"/>
      <c r="M28" s="84"/>
      <c r="N28" s="84"/>
      <c r="O28" s="84"/>
      <c r="P28" s="87"/>
      <c r="Q28" s="88"/>
      <c r="R28" s="50"/>
    </row>
    <row r="29" spans="1:19" s="51" customFormat="1" ht="9.6" hidden="1" customHeight="1" x14ac:dyDescent="0.2">
      <c r="A29" s="185"/>
      <c r="B29" s="47"/>
      <c r="C29" s="47"/>
      <c r="D29" s="54"/>
      <c r="E29" s="47"/>
      <c r="F29" s="47"/>
      <c r="G29" s="47"/>
      <c r="H29" s="47"/>
      <c r="I29" s="54"/>
      <c r="J29" s="47"/>
      <c r="K29" s="47"/>
      <c r="L29" s="47"/>
      <c r="M29" s="84"/>
      <c r="N29" s="84"/>
      <c r="O29" s="84"/>
      <c r="P29" s="87"/>
      <c r="Q29" s="88"/>
      <c r="R29" s="50"/>
    </row>
    <row r="30" spans="1:19" s="51" customFormat="1" ht="9.6" hidden="1" customHeight="1" x14ac:dyDescent="0.2">
      <c r="A30" s="185"/>
      <c r="B30" s="54"/>
      <c r="C30" s="54"/>
      <c r="D30" s="54"/>
      <c r="E30" s="47"/>
      <c r="F30" s="47"/>
      <c r="H30" s="47"/>
      <c r="I30" s="54"/>
      <c r="J30" s="47"/>
      <c r="K30" s="47"/>
      <c r="L30" s="187"/>
      <c r="M30" s="54"/>
      <c r="N30" s="47"/>
      <c r="O30" s="84"/>
      <c r="P30" s="87"/>
      <c r="Q30" s="88"/>
      <c r="R30" s="50"/>
    </row>
    <row r="31" spans="1:19" s="51" customFormat="1" ht="9.6" hidden="1" customHeight="1" x14ac:dyDescent="0.2">
      <c r="A31" s="185"/>
      <c r="B31" s="47"/>
      <c r="C31" s="47"/>
      <c r="D31" s="54"/>
      <c r="E31" s="47"/>
      <c r="F31" s="47"/>
      <c r="G31" s="47"/>
      <c r="H31" s="47"/>
      <c r="I31" s="54"/>
      <c r="J31" s="47"/>
      <c r="K31" s="47"/>
      <c r="L31" s="47"/>
      <c r="M31" s="84"/>
      <c r="N31" s="47"/>
      <c r="O31" s="84"/>
      <c r="P31" s="87"/>
      <c r="Q31" s="88"/>
      <c r="R31" s="50"/>
    </row>
    <row r="32" spans="1:19" s="51" customFormat="1" ht="9.6" hidden="1" customHeight="1" x14ac:dyDescent="0.2">
      <c r="A32" s="185"/>
      <c r="B32" s="54"/>
      <c r="C32" s="54"/>
      <c r="D32" s="54"/>
      <c r="E32" s="47"/>
      <c r="F32" s="47"/>
      <c r="H32" s="187"/>
      <c r="I32" s="54"/>
      <c r="J32" s="47"/>
      <c r="K32" s="47"/>
      <c r="L32" s="47"/>
      <c r="M32" s="84"/>
      <c r="N32" s="84"/>
      <c r="O32" s="84"/>
      <c r="P32" s="87"/>
      <c r="Q32" s="88"/>
      <c r="R32" s="50"/>
    </row>
    <row r="33" spans="1:18" s="51" customFormat="1" ht="9.6" hidden="1" customHeight="1" x14ac:dyDescent="0.2">
      <c r="A33" s="185"/>
      <c r="B33" s="47"/>
      <c r="C33" s="47"/>
      <c r="D33" s="54"/>
      <c r="E33" s="47"/>
      <c r="F33" s="47"/>
      <c r="G33" s="47"/>
      <c r="H33" s="47"/>
      <c r="I33" s="54"/>
      <c r="J33" s="47"/>
      <c r="K33" s="69"/>
      <c r="L33" s="47"/>
      <c r="M33" s="84"/>
      <c r="N33" s="84"/>
      <c r="O33" s="84"/>
      <c r="P33" s="87"/>
      <c r="Q33" s="88"/>
      <c r="R33" s="50"/>
    </row>
    <row r="34" spans="1:18" s="51" customFormat="1" ht="9.6" hidden="1" customHeight="1" x14ac:dyDescent="0.2">
      <c r="A34" s="185"/>
      <c r="B34" s="54"/>
      <c r="C34" s="54"/>
      <c r="D34" s="54"/>
      <c r="E34" s="47"/>
      <c r="F34" s="47"/>
      <c r="H34" s="47"/>
      <c r="I34" s="54"/>
      <c r="J34" s="187"/>
      <c r="K34" s="54"/>
      <c r="L34" s="47"/>
      <c r="M34" s="84"/>
      <c r="N34" s="84"/>
      <c r="O34" s="84"/>
      <c r="P34" s="87"/>
      <c r="Q34" s="88"/>
      <c r="R34" s="50"/>
    </row>
    <row r="35" spans="1:18" s="51" customFormat="1" ht="9.6" hidden="1" customHeight="1" x14ac:dyDescent="0.2">
      <c r="A35" s="185"/>
      <c r="B35" s="47"/>
      <c r="C35" s="47"/>
      <c r="D35" s="54"/>
      <c r="E35" s="47"/>
      <c r="F35" s="47"/>
      <c r="G35" s="47"/>
      <c r="H35" s="47"/>
      <c r="I35" s="54"/>
      <c r="J35" s="47"/>
      <c r="K35" s="47"/>
      <c r="L35" s="47"/>
      <c r="M35" s="84"/>
      <c r="N35" s="84"/>
      <c r="O35" s="84"/>
      <c r="P35" s="87"/>
      <c r="Q35" s="88"/>
      <c r="R35" s="50"/>
    </row>
    <row r="36" spans="1:18" s="51" customFormat="1" ht="9.6" hidden="1" customHeight="1" x14ac:dyDescent="0.2">
      <c r="A36" s="185"/>
      <c r="B36" s="54"/>
      <c r="C36" s="54"/>
      <c r="D36" s="54"/>
      <c r="E36" s="47"/>
      <c r="F36" s="47"/>
      <c r="H36" s="187"/>
      <c r="I36" s="54"/>
      <c r="J36" s="47"/>
      <c r="K36" s="47"/>
      <c r="L36" s="47"/>
      <c r="M36" s="84"/>
      <c r="N36" s="84"/>
      <c r="O36" s="84"/>
      <c r="P36" s="87"/>
      <c r="Q36" s="88"/>
      <c r="R36" s="50"/>
    </row>
    <row r="37" spans="1:18" s="51" customFormat="1" ht="9.6" hidden="1" customHeight="1" x14ac:dyDescent="0.2">
      <c r="A37" s="186"/>
      <c r="B37" s="47"/>
      <c r="C37" s="47"/>
      <c r="D37" s="54"/>
      <c r="E37" s="47"/>
      <c r="F37" s="47"/>
      <c r="G37" s="47"/>
      <c r="H37" s="47"/>
      <c r="I37" s="54"/>
      <c r="J37" s="47"/>
      <c r="K37" s="47"/>
      <c r="L37" s="47"/>
      <c r="M37" s="47"/>
      <c r="N37" s="167"/>
      <c r="O37" s="167"/>
      <c r="P37" s="87"/>
      <c r="Q37" s="88"/>
      <c r="R37" s="50"/>
    </row>
    <row r="38" spans="1:18" s="51" customFormat="1" ht="9.6" hidden="1" customHeight="1" x14ac:dyDescent="0.2">
      <c r="A38" s="185"/>
      <c r="B38" s="54"/>
      <c r="C38" s="54"/>
      <c r="D38" s="54"/>
      <c r="E38" s="181"/>
      <c r="F38" s="181"/>
      <c r="G38" s="184"/>
      <c r="H38" s="166"/>
      <c r="I38" s="174"/>
      <c r="J38" s="166"/>
      <c r="K38" s="166"/>
      <c r="L38" s="166"/>
      <c r="M38" s="176"/>
      <c r="N38" s="176"/>
      <c r="O38" s="176"/>
      <c r="P38" s="87"/>
      <c r="Q38" s="88"/>
      <c r="R38" s="50"/>
    </row>
    <row r="39" spans="1:18" s="51" customFormat="1" ht="9.6" hidden="1" customHeight="1" x14ac:dyDescent="0.2">
      <c r="A39" s="186"/>
      <c r="B39" s="47"/>
      <c r="C39" s="47"/>
      <c r="D39" s="54"/>
      <c r="E39" s="47"/>
      <c r="F39" s="47"/>
      <c r="G39" s="47"/>
      <c r="H39" s="47"/>
      <c r="I39" s="54"/>
      <c r="J39" s="47"/>
      <c r="K39" s="47"/>
      <c r="L39" s="47"/>
      <c r="M39" s="84"/>
      <c r="N39" s="84"/>
      <c r="O39" s="84"/>
      <c r="P39" s="87"/>
      <c r="Q39" s="88"/>
      <c r="R39" s="50"/>
    </row>
    <row r="40" spans="1:18" s="51" customFormat="1" ht="9.6" hidden="1" customHeight="1" x14ac:dyDescent="0.2">
      <c r="A40" s="185"/>
      <c r="B40" s="54"/>
      <c r="C40" s="54"/>
      <c r="D40" s="54"/>
      <c r="E40" s="47"/>
      <c r="F40" s="47"/>
      <c r="H40" s="187"/>
      <c r="I40" s="54"/>
      <c r="J40" s="47"/>
      <c r="K40" s="47"/>
      <c r="L40" s="47"/>
      <c r="M40" s="84"/>
      <c r="N40" s="84"/>
      <c r="O40" s="84"/>
      <c r="P40" s="87"/>
      <c r="Q40" s="88"/>
      <c r="R40" s="50"/>
    </row>
    <row r="41" spans="1:18" s="51" customFormat="1" ht="9.6" hidden="1" customHeight="1" x14ac:dyDescent="0.2">
      <c r="A41" s="185"/>
      <c r="B41" s="47"/>
      <c r="C41" s="47"/>
      <c r="D41" s="54"/>
      <c r="E41" s="47"/>
      <c r="F41" s="47"/>
      <c r="G41" s="47"/>
      <c r="H41" s="47"/>
      <c r="I41" s="54"/>
      <c r="J41" s="47"/>
      <c r="K41" s="69"/>
      <c r="L41" s="47"/>
      <c r="M41" s="84"/>
      <c r="N41" s="84"/>
      <c r="O41" s="84"/>
      <c r="P41" s="87"/>
      <c r="Q41" s="88"/>
      <c r="R41" s="50"/>
    </row>
    <row r="42" spans="1:18" s="51" customFormat="1" ht="9.6" hidden="1" customHeight="1" x14ac:dyDescent="0.2">
      <c r="A42" s="185"/>
      <c r="B42" s="54"/>
      <c r="C42" s="54"/>
      <c r="D42" s="54"/>
      <c r="E42" s="47"/>
      <c r="F42" s="47"/>
      <c r="H42" s="47"/>
      <c r="I42" s="54"/>
      <c r="J42" s="187"/>
      <c r="K42" s="54"/>
      <c r="L42" s="47"/>
      <c r="M42" s="84"/>
      <c r="N42" s="84"/>
      <c r="O42" s="84"/>
      <c r="P42" s="87"/>
      <c r="Q42" s="88"/>
      <c r="R42" s="50"/>
    </row>
    <row r="43" spans="1:18" s="51" customFormat="1" ht="9.6" hidden="1" customHeight="1" x14ac:dyDescent="0.2">
      <c r="A43" s="185"/>
      <c r="B43" s="47"/>
      <c r="C43" s="47"/>
      <c r="D43" s="54"/>
      <c r="E43" s="47"/>
      <c r="F43" s="47"/>
      <c r="G43" s="47"/>
      <c r="H43" s="47"/>
      <c r="I43" s="54"/>
      <c r="J43" s="47"/>
      <c r="K43" s="47"/>
      <c r="L43" s="47"/>
      <c r="M43" s="84"/>
      <c r="N43" s="84"/>
      <c r="O43" s="84"/>
      <c r="P43" s="87"/>
      <c r="Q43" s="88"/>
      <c r="R43" s="188"/>
    </row>
    <row r="44" spans="1:18" s="51" customFormat="1" ht="9.6" hidden="1" customHeight="1" x14ac:dyDescent="0.2">
      <c r="A44" s="185"/>
      <c r="B44" s="54"/>
      <c r="C44" s="54"/>
      <c r="D44" s="54"/>
      <c r="E44" s="47"/>
      <c r="F44" s="47"/>
      <c r="H44" s="187"/>
      <c r="I44" s="54"/>
      <c r="J44" s="47"/>
      <c r="K44" s="47"/>
      <c r="L44" s="47"/>
      <c r="M44" s="84"/>
      <c r="N44" s="84"/>
      <c r="O44" s="84"/>
      <c r="P44" s="87"/>
      <c r="Q44" s="88"/>
      <c r="R44" s="50"/>
    </row>
    <row r="45" spans="1:18" s="51" customFormat="1" ht="9.6" hidden="1" customHeight="1" x14ac:dyDescent="0.2">
      <c r="A45" s="185"/>
      <c r="B45" s="47"/>
      <c r="C45" s="47"/>
      <c r="D45" s="54"/>
      <c r="E45" s="47"/>
      <c r="F45" s="47"/>
      <c r="G45" s="47"/>
      <c r="H45" s="47"/>
      <c r="I45" s="54"/>
      <c r="J45" s="47"/>
      <c r="K45" s="47"/>
      <c r="L45" s="47"/>
      <c r="M45" s="84"/>
      <c r="N45" s="84"/>
      <c r="O45" s="84"/>
      <c r="P45" s="87"/>
      <c r="Q45" s="88"/>
      <c r="R45" s="50"/>
    </row>
    <row r="46" spans="1:18" s="51" customFormat="1" ht="9.6" hidden="1" customHeight="1" x14ac:dyDescent="0.2">
      <c r="A46" s="185"/>
      <c r="B46" s="54"/>
      <c r="C46" s="54"/>
      <c r="D46" s="54"/>
      <c r="E46" s="47"/>
      <c r="F46" s="47"/>
      <c r="H46" s="47"/>
      <c r="I46" s="54"/>
      <c r="J46" s="47"/>
      <c r="K46" s="47"/>
      <c r="L46" s="187"/>
      <c r="M46" s="54"/>
      <c r="N46" s="47"/>
      <c r="O46" s="84"/>
      <c r="P46" s="87"/>
      <c r="Q46" s="88"/>
      <c r="R46" s="50"/>
    </row>
    <row r="47" spans="1:18" s="51" customFormat="1" ht="9.6" hidden="1" customHeight="1" x14ac:dyDescent="0.2">
      <c r="A47" s="185"/>
      <c r="B47" s="47"/>
      <c r="C47" s="47"/>
      <c r="D47" s="54"/>
      <c r="E47" s="47"/>
      <c r="F47" s="47"/>
      <c r="G47" s="47"/>
      <c r="H47" s="47"/>
      <c r="I47" s="54"/>
      <c r="J47" s="47"/>
      <c r="K47" s="47"/>
      <c r="L47" s="47"/>
      <c r="M47" s="84"/>
      <c r="N47" s="47"/>
      <c r="O47" s="84"/>
      <c r="P47" s="87"/>
      <c r="Q47" s="88"/>
      <c r="R47" s="50"/>
    </row>
    <row r="48" spans="1:18" s="51" customFormat="1" ht="9.6" hidden="1" customHeight="1" x14ac:dyDescent="0.2">
      <c r="A48" s="185"/>
      <c r="B48" s="54"/>
      <c r="C48" s="54"/>
      <c r="D48" s="54"/>
      <c r="E48" s="47"/>
      <c r="F48" s="47"/>
      <c r="H48" s="187"/>
      <c r="I48" s="54"/>
      <c r="J48" s="47"/>
      <c r="K48" s="47"/>
      <c r="L48" s="47"/>
      <c r="M48" s="84"/>
      <c r="N48" s="84"/>
      <c r="O48" s="84"/>
      <c r="P48" s="87"/>
      <c r="Q48" s="88"/>
      <c r="R48" s="50"/>
    </row>
    <row r="49" spans="1:18" s="51" customFormat="1" ht="9.6" hidden="1" customHeight="1" x14ac:dyDescent="0.2">
      <c r="A49" s="185"/>
      <c r="B49" s="47"/>
      <c r="C49" s="47"/>
      <c r="D49" s="54"/>
      <c r="E49" s="47"/>
      <c r="F49" s="47"/>
      <c r="G49" s="47"/>
      <c r="H49" s="47"/>
      <c r="I49" s="54"/>
      <c r="J49" s="47"/>
      <c r="K49" s="69"/>
      <c r="L49" s="47"/>
      <c r="M49" s="84"/>
      <c r="N49" s="84"/>
      <c r="O49" s="84"/>
      <c r="P49" s="87"/>
      <c r="Q49" s="88"/>
      <c r="R49" s="50"/>
    </row>
    <row r="50" spans="1:18" s="51" customFormat="1" ht="9.6" hidden="1" customHeight="1" x14ac:dyDescent="0.2">
      <c r="A50" s="185"/>
      <c r="B50" s="54"/>
      <c r="C50" s="54"/>
      <c r="D50" s="54"/>
      <c r="E50" s="47"/>
      <c r="F50" s="47"/>
      <c r="H50" s="47"/>
      <c r="I50" s="54"/>
      <c r="J50" s="187"/>
      <c r="K50" s="54"/>
      <c r="L50" s="47"/>
      <c r="M50" s="84"/>
      <c r="N50" s="84"/>
      <c r="O50" s="84"/>
      <c r="P50" s="87"/>
      <c r="Q50" s="88"/>
      <c r="R50" s="50"/>
    </row>
    <row r="51" spans="1:18" s="51" customFormat="1" ht="9.6" hidden="1" customHeight="1" x14ac:dyDescent="0.2">
      <c r="A51" s="185"/>
      <c r="B51" s="47"/>
      <c r="C51" s="47"/>
      <c r="D51" s="54"/>
      <c r="E51" s="47"/>
      <c r="F51" s="47"/>
      <c r="G51" s="47"/>
      <c r="H51" s="47"/>
      <c r="I51" s="54"/>
      <c r="J51" s="47"/>
      <c r="K51" s="47"/>
      <c r="L51" s="47"/>
      <c r="M51" s="84"/>
      <c r="N51" s="84"/>
      <c r="O51" s="84"/>
      <c r="P51" s="87"/>
      <c r="Q51" s="88"/>
      <c r="R51" s="50"/>
    </row>
    <row r="52" spans="1:18" s="51" customFormat="1" ht="9.6" hidden="1" customHeight="1" x14ac:dyDescent="0.2">
      <c r="A52" s="185"/>
      <c r="B52" s="54"/>
      <c r="C52" s="54"/>
      <c r="D52" s="54"/>
      <c r="E52" s="47"/>
      <c r="F52" s="47"/>
      <c r="H52" s="187"/>
      <c r="I52" s="54"/>
      <c r="J52" s="47"/>
      <c r="K52" s="47"/>
      <c r="L52" s="47"/>
      <c r="M52" s="84"/>
      <c r="N52" s="84"/>
      <c r="O52" s="84"/>
      <c r="P52" s="87"/>
      <c r="Q52" s="88"/>
      <c r="R52" s="50"/>
    </row>
    <row r="53" spans="1:18" s="51" customFormat="1" ht="9.6" customHeight="1" x14ac:dyDescent="0.2">
      <c r="A53" s="186"/>
      <c r="B53" s="47"/>
      <c r="C53" s="47"/>
      <c r="D53" s="54"/>
      <c r="E53" s="47"/>
      <c r="F53" s="47"/>
      <c r="G53" s="47"/>
      <c r="H53" s="47"/>
      <c r="I53" s="54"/>
      <c r="J53" s="47"/>
      <c r="K53" s="47"/>
      <c r="L53" s="47"/>
      <c r="M53" s="47"/>
      <c r="N53" s="167"/>
      <c r="O53" s="167"/>
      <c r="P53" s="87"/>
      <c r="Q53" s="88"/>
      <c r="R53" s="50"/>
    </row>
    <row r="54" spans="1:18" s="93" customFormat="1" ht="6.75" customHeight="1" x14ac:dyDescent="0.2">
      <c r="A54" s="189"/>
      <c r="B54" s="189"/>
      <c r="C54" s="189"/>
      <c r="D54" s="189"/>
      <c r="E54" s="190"/>
      <c r="F54" s="190"/>
      <c r="G54" s="190"/>
      <c r="H54" s="190"/>
      <c r="I54" s="191"/>
      <c r="J54" s="90"/>
      <c r="K54" s="91"/>
      <c r="L54" s="90"/>
      <c r="M54" s="91"/>
      <c r="N54" s="90"/>
      <c r="O54" s="91"/>
      <c r="P54" s="90"/>
      <c r="Q54" s="91"/>
      <c r="R54" s="92"/>
    </row>
    <row r="55" spans="1:18" s="105" customFormat="1" ht="10.5" customHeight="1" x14ac:dyDescent="0.2">
      <c r="A55" s="94" t="s">
        <v>15</v>
      </c>
      <c r="B55" s="95"/>
      <c r="C55" s="96"/>
      <c r="D55" s="97" t="s">
        <v>16</v>
      </c>
      <c r="E55" s="98" t="s">
        <v>39</v>
      </c>
      <c r="F55" s="97"/>
      <c r="G55" s="192"/>
      <c r="H55" s="193"/>
      <c r="I55" s="97" t="s">
        <v>16</v>
      </c>
      <c r="J55" s="98" t="s">
        <v>40</v>
      </c>
      <c r="K55" s="100"/>
      <c r="L55" s="98" t="s">
        <v>19</v>
      </c>
      <c r="M55" s="101"/>
      <c r="N55" s="102" t="s">
        <v>20</v>
      </c>
      <c r="O55" s="102"/>
      <c r="P55" s="103"/>
      <c r="Q55" s="104"/>
    </row>
    <row r="56" spans="1:18" s="105" customFormat="1" ht="9" customHeight="1" x14ac:dyDescent="0.2">
      <c r="A56" s="106" t="s">
        <v>21</v>
      </c>
      <c r="B56" s="107"/>
      <c r="C56" s="108"/>
      <c r="D56" s="109">
        <v>1</v>
      </c>
      <c r="E56" s="110" t="str">
        <f>IF(D56&gt;$Q$63,,UPPER(VLOOKUP(D56,'[3]Girls Si Main Draw Prep'!$A$7:$R$134,2)))</f>
        <v>SKEENE</v>
      </c>
      <c r="F56" s="194"/>
      <c r="G56" s="110"/>
      <c r="H56" s="195"/>
      <c r="I56" s="196" t="s">
        <v>22</v>
      </c>
      <c r="J56" s="107"/>
      <c r="K56" s="114"/>
      <c r="L56" s="107"/>
      <c r="M56" s="115"/>
      <c r="N56" s="116" t="s">
        <v>41</v>
      </c>
      <c r="O56" s="117"/>
      <c r="P56" s="117"/>
      <c r="Q56" s="118"/>
    </row>
    <row r="57" spans="1:18" s="105" customFormat="1" ht="9" customHeight="1" x14ac:dyDescent="0.2">
      <c r="A57" s="106" t="s">
        <v>24</v>
      </c>
      <c r="B57" s="107"/>
      <c r="C57" s="108"/>
      <c r="D57" s="109">
        <v>2</v>
      </c>
      <c r="E57" s="110" t="str">
        <f>IF(D57&gt;$Q$63,,UPPER(VLOOKUP(D57,'[3]Girls Si Main Draw Prep'!$A$7:$R$134,2)))</f>
        <v>CUDJOE</v>
      </c>
      <c r="F57" s="194"/>
      <c r="G57" s="110"/>
      <c r="H57" s="195"/>
      <c r="I57" s="196" t="s">
        <v>26</v>
      </c>
      <c r="J57" s="107"/>
      <c r="K57" s="114"/>
      <c r="L57" s="107"/>
      <c r="M57" s="115"/>
      <c r="N57" s="197"/>
      <c r="O57" s="120"/>
      <c r="P57" s="119"/>
      <c r="Q57" s="121"/>
    </row>
    <row r="58" spans="1:18" s="105" customFormat="1" ht="9" customHeight="1" x14ac:dyDescent="0.2">
      <c r="A58" s="122" t="s">
        <v>25</v>
      </c>
      <c r="B58" s="119"/>
      <c r="C58" s="123"/>
      <c r="D58" s="109">
        <v>3</v>
      </c>
      <c r="E58" s="110">
        <f>IF(D58&gt;$Q$63,,UPPER(VLOOKUP(D58,'[3]Girls Si Main Draw Prep'!$A$7:$R$134,2)))</f>
        <v>0</v>
      </c>
      <c r="F58" s="194"/>
      <c r="G58" s="110"/>
      <c r="H58" s="195"/>
      <c r="I58" s="196" t="s">
        <v>29</v>
      </c>
      <c r="J58" s="107"/>
      <c r="K58" s="114"/>
      <c r="L58" s="107"/>
      <c r="M58" s="115"/>
      <c r="N58" s="116" t="s">
        <v>27</v>
      </c>
      <c r="O58" s="117"/>
      <c r="P58" s="117"/>
      <c r="Q58" s="118"/>
    </row>
    <row r="59" spans="1:18" s="105" customFormat="1" ht="9" customHeight="1" x14ac:dyDescent="0.2">
      <c r="A59" s="124"/>
      <c r="B59" s="125"/>
      <c r="C59" s="126"/>
      <c r="D59" s="109">
        <v>4</v>
      </c>
      <c r="E59" s="110">
        <f>IF(D59&gt;$Q$63,,UPPER(VLOOKUP(D59,'[3]Girls Si Main Draw Prep'!$A$7:$R$134,2)))</f>
        <v>0</v>
      </c>
      <c r="F59" s="194"/>
      <c r="G59" s="110"/>
      <c r="H59" s="195"/>
      <c r="I59" s="196" t="s">
        <v>32</v>
      </c>
      <c r="J59" s="107"/>
      <c r="K59" s="114"/>
      <c r="L59" s="107"/>
      <c r="M59" s="115"/>
      <c r="N59" s="107"/>
      <c r="O59" s="114"/>
      <c r="P59" s="107"/>
      <c r="Q59" s="115"/>
    </row>
    <row r="60" spans="1:18" s="105" customFormat="1" ht="9" customHeight="1" x14ac:dyDescent="0.2">
      <c r="A60" s="127" t="s">
        <v>28</v>
      </c>
      <c r="B60" s="128"/>
      <c r="C60" s="129"/>
      <c r="D60" s="109"/>
      <c r="E60" s="110"/>
      <c r="F60" s="194"/>
      <c r="G60" s="110"/>
      <c r="H60" s="195"/>
      <c r="I60" s="196" t="s">
        <v>42</v>
      </c>
      <c r="J60" s="107"/>
      <c r="K60" s="114"/>
      <c r="L60" s="107"/>
      <c r="M60" s="115"/>
      <c r="N60" s="119"/>
      <c r="O60" s="120"/>
      <c r="P60" s="119"/>
      <c r="Q60" s="121"/>
    </row>
    <row r="61" spans="1:18" s="105" customFormat="1" ht="9" customHeight="1" x14ac:dyDescent="0.2">
      <c r="A61" s="106" t="s">
        <v>21</v>
      </c>
      <c r="B61" s="107"/>
      <c r="C61" s="108"/>
      <c r="D61" s="109"/>
      <c r="E61" s="110"/>
      <c r="F61" s="194"/>
      <c r="G61" s="110"/>
      <c r="H61" s="195"/>
      <c r="I61" s="196" t="s">
        <v>43</v>
      </c>
      <c r="J61" s="107"/>
      <c r="K61" s="114"/>
      <c r="L61" s="107"/>
      <c r="M61" s="115"/>
      <c r="N61" s="116" t="s">
        <v>30</v>
      </c>
      <c r="O61" s="117"/>
      <c r="P61" s="117"/>
      <c r="Q61" s="118"/>
    </row>
    <row r="62" spans="1:18" s="105" customFormat="1" ht="9" customHeight="1" x14ac:dyDescent="0.2">
      <c r="A62" s="106" t="s">
        <v>31</v>
      </c>
      <c r="B62" s="107"/>
      <c r="C62" s="130"/>
      <c r="D62" s="109"/>
      <c r="E62" s="110"/>
      <c r="F62" s="194"/>
      <c r="G62" s="110"/>
      <c r="H62" s="195"/>
      <c r="I62" s="196" t="s">
        <v>44</v>
      </c>
      <c r="J62" s="107"/>
      <c r="K62" s="114"/>
      <c r="L62" s="107"/>
      <c r="M62" s="115"/>
      <c r="N62" s="107"/>
      <c r="O62" s="114"/>
      <c r="P62" s="107"/>
      <c r="Q62" s="115"/>
    </row>
    <row r="63" spans="1:18" s="105" customFormat="1" ht="9" customHeight="1" x14ac:dyDescent="0.2">
      <c r="A63" s="122" t="s">
        <v>33</v>
      </c>
      <c r="B63" s="119"/>
      <c r="C63" s="131"/>
      <c r="D63" s="132"/>
      <c r="E63" s="133"/>
      <c r="F63" s="198"/>
      <c r="G63" s="133"/>
      <c r="H63" s="199"/>
      <c r="I63" s="200" t="s">
        <v>45</v>
      </c>
      <c r="J63" s="119"/>
      <c r="K63" s="120"/>
      <c r="L63" s="119"/>
      <c r="M63" s="121"/>
      <c r="N63" s="119" t="str">
        <f>Q4</f>
        <v>Lamech Kevin Clarke</v>
      </c>
      <c r="O63" s="120"/>
      <c r="P63" s="119"/>
      <c r="Q63" s="201">
        <f>MIN(4,'[3]Girls Si Main Draw Prep'!R5)</f>
        <v>2</v>
      </c>
    </row>
  </sheetData>
  <mergeCells count="1">
    <mergeCell ref="E2:N2"/>
  </mergeCells>
  <conditionalFormatting sqref="F51:H51 F35:H35 F37:H37 F23:H23 F25:H25 F27:H27 F29:H29 F31:H31 F33:H33 F53:H53 F39:H39 F41:H41 F43:H43 F45:H45 F47:H47 F49:H49 G7 G9 G11 G13 G15 G17 G19 G21">
    <cfRule type="expression" dxfId="209" priority="14" stopIfTrue="1">
      <formula>AND($D7&lt;9,$C7&gt;0)</formula>
    </cfRule>
  </conditionalFormatting>
  <conditionalFormatting sqref="H24 H44 J34 H32 J42 H52 H40 J50 H48 J10 L30 L14 J18 L46 H28 J26 H36 H8 H16 H20 H12 N22">
    <cfRule type="expression" dxfId="208" priority="11" stopIfTrue="1">
      <formula>AND($N$1="CU",H8="Umpire")</formula>
    </cfRule>
    <cfRule type="expression" dxfId="207" priority="12" stopIfTrue="1">
      <formula>AND($N$1="CU",H8&lt;&gt;"Umpire",I8&lt;&gt;"")</formula>
    </cfRule>
    <cfRule type="expression" dxfId="206" priority="13" stopIfTrue="1">
      <formula>AND($N$1="CU",H8&lt;&gt;"Umpire")</formula>
    </cfRule>
  </conditionalFormatting>
  <conditionalFormatting sqref="D37 D31 D29 D27 D25 D23 D53 D51 D33 D49 D47 D45 D43 D41 D39 D35">
    <cfRule type="expression" dxfId="205" priority="10" stopIfTrue="1">
      <formula>AND($D23&lt;9,$C23&gt;0)</formula>
    </cfRule>
  </conditionalFormatting>
  <conditionalFormatting sqref="E39 E41 E43 E45 E47 E49 E51 E53 E23 E25 E27 E29 E31 E33 E35 E37">
    <cfRule type="cellIs" dxfId="204" priority="8" stopIfTrue="1" operator="equal">
      <formula>"Bye"</formula>
    </cfRule>
    <cfRule type="expression" dxfId="203" priority="9" stopIfTrue="1">
      <formula>AND($D23&lt;9,$C23&gt;0)</formula>
    </cfRule>
  </conditionalFormatting>
  <conditionalFormatting sqref="L10 L18 N46 L42 L50 N14 N30 L26 L34 P22 J8 J12 J16 J20 J40 J44 J48 J52 J24 J28 J32 J36">
    <cfRule type="expression" dxfId="202" priority="6" stopIfTrue="1">
      <formula>I8="as"</formula>
    </cfRule>
    <cfRule type="expression" dxfId="201" priority="7" stopIfTrue="1">
      <formula>I8="bs"</formula>
    </cfRule>
  </conditionalFormatting>
  <conditionalFormatting sqref="B39 B41 B43 B45 B47 B49 B51 B53 B23 B25 B27 B29 B31 B33 B35 B37 B7 B9 B11 B13 B15 B17 B19 B21">
    <cfRule type="cellIs" dxfId="200" priority="4" stopIfTrue="1" operator="equal">
      <formula>"QA"</formula>
    </cfRule>
    <cfRule type="cellIs" dxfId="199" priority="5" stopIfTrue="1" operator="equal">
      <formula>"DA"</formula>
    </cfRule>
  </conditionalFormatting>
  <conditionalFormatting sqref="Q63 I8 I12 I16 I20 M14 K10 K18 O22">
    <cfRule type="expression" dxfId="198" priority="3" stopIfTrue="1">
      <formula>$N$1="CU"</formula>
    </cfRule>
  </conditionalFormatting>
  <conditionalFormatting sqref="E19 E21 E9 E17 E15 E13 E11 E7">
    <cfRule type="cellIs" dxfId="197" priority="2" stopIfTrue="1" operator="equal">
      <formula>"Bye"</formula>
    </cfRule>
  </conditionalFormatting>
  <conditionalFormatting sqref="D7 D9 D11 D13 D21 D17">
    <cfRule type="expression" dxfId="196" priority="1" stopIfTrue="1">
      <formula>$D7&lt;5</formula>
    </cfRule>
  </conditionalFormatting>
  <dataValidations count="1">
    <dataValidation type="list" allowBlank="1" showInputMessage="1" sqref="H24 H40 H28 H36 H44 H32 H52 H48 J50 J42 L46 J34 J26 L30 N22 L14 J10 J18 H16 H12 H8 H20">
      <formula1>$T$7:$T$16</formula1>
    </dataValidation>
  </dataValidations>
  <printOptions horizontalCentered="1"/>
  <pageMargins left="0.35" right="0.35" top="0.39" bottom="0.39" header="0" footer="0"/>
  <pageSetup paperSize="9" orientation="landscape"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Button 1">
              <controlPr defaultSize="0" print="0" autoFill="0" autoPict="0" macro="[0]!Jun_Show_CU">
                <anchor moveWithCells="1" sizeWithCells="1">
                  <from>
                    <xdr:col>11</xdr:col>
                    <xdr:colOff>514350</xdr:colOff>
                    <xdr:row>0</xdr:row>
                    <xdr:rowOff>9525</xdr:rowOff>
                  </from>
                  <to>
                    <xdr:col>13</xdr:col>
                    <xdr:colOff>361950</xdr:colOff>
                    <xdr:row>0</xdr:row>
                    <xdr:rowOff>171450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3">
    <tabColor rgb="FFFF0000"/>
    <pageSetUpPr fitToPage="1"/>
  </sheetPr>
  <dimension ref="A1:T79"/>
  <sheetViews>
    <sheetView showGridLines="0" showZeros="0" topLeftCell="A7" workbookViewId="0">
      <selection activeCell="H93" sqref="H93"/>
    </sheetView>
  </sheetViews>
  <sheetFormatPr defaultRowHeight="12.75" x14ac:dyDescent="0.2"/>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38" customWidth="1"/>
    <col min="10" max="10" width="10.7109375" customWidth="1"/>
    <col min="11" max="11" width="1.7109375" style="138" customWidth="1"/>
    <col min="12" max="12" width="10.7109375" customWidth="1"/>
    <col min="13" max="13" width="1.7109375" style="9" customWidth="1"/>
    <col min="14" max="14" width="10.7109375" customWidth="1"/>
    <col min="15" max="15" width="1.7109375" style="138" customWidth="1"/>
    <col min="16" max="16" width="10.7109375" customWidth="1"/>
    <col min="17" max="17" width="1.7109375" style="9" customWidth="1"/>
    <col min="18" max="18" width="9.140625" hidden="1" customWidth="1"/>
    <col min="19" max="19" width="8.7109375" customWidth="1"/>
    <col min="20" max="20" width="9.140625" hidden="1" customWidth="1"/>
  </cols>
  <sheetData>
    <row r="1" spans="1:20" s="3" customFormat="1" ht="114.75" customHeight="1" x14ac:dyDescent="0.2">
      <c r="A1" s="1">
        <f>'[4]Week SetUp'!$A$6</f>
        <v>0</v>
      </c>
      <c r="B1" s="1"/>
      <c r="C1" s="139"/>
      <c r="D1" s="139"/>
      <c r="E1" s="139"/>
      <c r="F1" s="139"/>
      <c r="G1" s="139"/>
      <c r="H1" s="139"/>
      <c r="I1" s="140"/>
      <c r="J1" s="141"/>
      <c r="K1" s="141"/>
      <c r="L1" s="142"/>
      <c r="M1" s="140"/>
      <c r="N1" s="140" t="s">
        <v>34</v>
      </c>
      <c r="O1" s="140"/>
      <c r="P1" s="139"/>
      <c r="Q1" s="140"/>
    </row>
    <row r="2" spans="1:20" s="10" customFormat="1" ht="18" x14ac:dyDescent="0.25">
      <c r="A2" s="7"/>
      <c r="B2" s="7"/>
      <c r="C2" s="7"/>
      <c r="D2" s="7"/>
      <c r="E2" s="494" t="s">
        <v>63</v>
      </c>
      <c r="F2" s="494"/>
      <c r="G2" s="494"/>
      <c r="H2" s="494"/>
      <c r="I2" s="494"/>
      <c r="J2" s="494"/>
      <c r="K2" s="494"/>
      <c r="L2" s="494"/>
      <c r="M2" s="494"/>
      <c r="N2" s="494"/>
      <c r="O2" s="143"/>
      <c r="P2" s="144"/>
      <c r="Q2" s="143"/>
    </row>
    <row r="3" spans="1:20" s="17" customFormat="1" ht="11.25" customHeight="1" x14ac:dyDescent="0.2">
      <c r="A3" s="145" t="s">
        <v>1</v>
      </c>
      <c r="B3" s="145"/>
      <c r="C3" s="145"/>
      <c r="D3" s="145"/>
      <c r="E3" s="145"/>
      <c r="F3" s="145"/>
      <c r="G3" s="145"/>
      <c r="H3" s="145"/>
      <c r="I3" s="14"/>
      <c r="J3" s="13"/>
      <c r="K3" s="14"/>
      <c r="L3" s="145"/>
      <c r="M3" s="14"/>
      <c r="N3" s="145"/>
      <c r="O3" s="14"/>
      <c r="P3" s="145"/>
      <c r="Q3" s="146" t="s">
        <v>2</v>
      </c>
    </row>
    <row r="4" spans="1:20" s="29" customFormat="1" ht="11.25" customHeight="1" thickBot="1" x14ac:dyDescent="0.25">
      <c r="A4" s="223" t="str">
        <f>'[4]Week SetUp'!$A$10</f>
        <v>26th - 30th May 2016</v>
      </c>
      <c r="B4" s="223"/>
      <c r="C4" s="223"/>
      <c r="D4" s="151"/>
      <c r="E4" s="151"/>
      <c r="F4" s="20">
        <f>'[4]Week SetUp'!$C$10</f>
        <v>0</v>
      </c>
      <c r="G4" s="149"/>
      <c r="H4" s="20"/>
      <c r="I4" s="25"/>
      <c r="J4" s="24">
        <f>'[4]Week SetUp'!$D$10</f>
        <v>0</v>
      </c>
      <c r="K4" s="25"/>
      <c r="L4" s="150">
        <f>'[4]Week SetUp'!$A$12</f>
        <v>0</v>
      </c>
      <c r="M4" s="25"/>
      <c r="N4" s="20"/>
      <c r="O4" s="25"/>
      <c r="P4" s="20"/>
      <c r="Q4" s="224" t="str">
        <f>'[4]Week SetUp'!$E$10</f>
        <v>Lamech Kevin Clarke</v>
      </c>
    </row>
    <row r="5" spans="1:20" s="17" customFormat="1" ht="12" x14ac:dyDescent="0.2">
      <c r="A5" s="125"/>
      <c r="B5" s="154" t="s">
        <v>3</v>
      </c>
      <c r="C5" s="154" t="s">
        <v>36</v>
      </c>
      <c r="D5" s="154" t="s">
        <v>4</v>
      </c>
      <c r="E5" s="155" t="s">
        <v>5</v>
      </c>
      <c r="F5" s="155" t="s">
        <v>6</v>
      </c>
      <c r="G5" s="155"/>
      <c r="H5" s="155"/>
      <c r="I5" s="155"/>
      <c r="J5" s="154" t="s">
        <v>7</v>
      </c>
      <c r="K5" s="156"/>
      <c r="L5" s="154" t="s">
        <v>8</v>
      </c>
      <c r="M5" s="156"/>
      <c r="N5" s="154" t="s">
        <v>9</v>
      </c>
      <c r="O5" s="156"/>
      <c r="P5" s="154" t="s">
        <v>37</v>
      </c>
      <c r="Q5" s="157"/>
    </row>
    <row r="6" spans="1:20" s="17" customFormat="1" ht="3.75" customHeight="1" thickBot="1" x14ac:dyDescent="0.25">
      <c r="A6" s="158"/>
      <c r="B6" s="159"/>
      <c r="C6" s="160"/>
      <c r="D6" s="159"/>
      <c r="E6" s="161"/>
      <c r="F6" s="161"/>
      <c r="G6" s="85"/>
      <c r="H6" s="161"/>
      <c r="I6" s="162"/>
      <c r="J6" s="159"/>
      <c r="K6" s="162"/>
      <c r="L6" s="159"/>
      <c r="M6" s="162"/>
      <c r="N6" s="159"/>
      <c r="O6" s="162"/>
      <c r="P6" s="159"/>
      <c r="Q6" s="163"/>
    </row>
    <row r="7" spans="1:20" s="51" customFormat="1" ht="10.5" customHeight="1" x14ac:dyDescent="0.2">
      <c r="A7" s="164">
        <v>1</v>
      </c>
      <c r="B7" s="42">
        <f>IF($D7="","",VLOOKUP($D7,'[4]Girls Si Main Draw Prep'!$A$7:$P$22,15))</f>
        <v>0</v>
      </c>
      <c r="C7" s="42">
        <f>IF($D7="","",VLOOKUP($D7,'[4]Girls Si Main Draw Prep'!$A$7:$P$22,16))</f>
        <v>0</v>
      </c>
      <c r="D7" s="43">
        <v>1</v>
      </c>
      <c r="E7" s="44" t="str">
        <f>UPPER(IF($D7="","",VLOOKUP($D7,'[4]Girls Si Main Draw Prep'!$A$7:$P$22,2)))</f>
        <v>KING</v>
      </c>
      <c r="F7" s="44" t="str">
        <f>IF($D7="","",VLOOKUP($D7,'[4]Girls Si Main Draw Prep'!$A$7:$P$22,3))</f>
        <v>ANYA</v>
      </c>
      <c r="G7" s="44"/>
      <c r="H7" s="44">
        <f>IF($D7="","",VLOOKUP($D7,'[4]Girls Si Main Draw Prep'!$A$7:$P$22,4))</f>
        <v>0</v>
      </c>
      <c r="I7" s="165"/>
      <c r="J7" s="166"/>
      <c r="K7" s="166"/>
      <c r="L7" s="166"/>
      <c r="M7" s="166"/>
      <c r="N7" s="167"/>
      <c r="O7" s="49"/>
      <c r="P7" s="87"/>
      <c r="Q7" s="88"/>
      <c r="R7" s="50"/>
      <c r="T7" s="52" t="str">
        <f>'[4]SetUp Officials'!P21</f>
        <v>Umpire</v>
      </c>
    </row>
    <row r="8" spans="1:20" s="51" customFormat="1" ht="9.6" customHeight="1" x14ac:dyDescent="0.2">
      <c r="A8" s="168"/>
      <c r="B8" s="54"/>
      <c r="C8" s="54"/>
      <c r="D8" s="54"/>
      <c r="E8" s="166"/>
      <c r="F8" s="166"/>
      <c r="G8" s="169"/>
      <c r="H8" s="62" t="s">
        <v>11</v>
      </c>
      <c r="I8" s="170" t="s">
        <v>12</v>
      </c>
      <c r="J8" s="171" t="str">
        <f>UPPER(IF(OR(I8="a",I8="as"),E7,IF(OR(I8="b",I8="bs"),E9,)))</f>
        <v>KING</v>
      </c>
      <c r="K8" s="171"/>
      <c r="L8" s="166"/>
      <c r="M8" s="166"/>
      <c r="N8" s="167"/>
      <c r="O8" s="49"/>
      <c r="P8" s="87"/>
      <c r="Q8" s="88"/>
      <c r="R8" s="50"/>
      <c r="T8" s="57" t="str">
        <f>'[4]SetUp Officials'!P22</f>
        <v/>
      </c>
    </row>
    <row r="9" spans="1:20" s="51" customFormat="1" ht="9.6" customHeight="1" x14ac:dyDescent="0.2">
      <c r="A9" s="168">
        <v>2</v>
      </c>
      <c r="B9" s="42">
        <f>IF($D9="","",VLOOKUP($D9,'[4]Girls Si Main Draw Prep'!$A$7:$P$22,15))</f>
        <v>0</v>
      </c>
      <c r="C9" s="42">
        <f>IF($D9="","",VLOOKUP($D9,'[4]Girls Si Main Draw Prep'!$A$7:$P$22,16))</f>
        <v>0</v>
      </c>
      <c r="D9" s="43">
        <v>14</v>
      </c>
      <c r="E9" s="42" t="str">
        <f>UPPER(IF($D9="","",VLOOKUP($D9,'[4]Girls Si Main Draw Prep'!$A$7:$P$22,2)))</f>
        <v>BYE</v>
      </c>
      <c r="F9" s="42">
        <f>IF($D9="","",VLOOKUP($D9,'[4]Girls Si Main Draw Prep'!$A$7:$P$22,3))</f>
        <v>0</v>
      </c>
      <c r="G9" s="42"/>
      <c r="H9" s="42">
        <f>IF($D9="","",VLOOKUP($D9,'[4]Girls Si Main Draw Prep'!$A$7:$P$22,4))</f>
        <v>0</v>
      </c>
      <c r="I9" s="172"/>
      <c r="J9" s="166"/>
      <c r="K9" s="173"/>
      <c r="L9" s="166"/>
      <c r="M9" s="166"/>
      <c r="N9" s="167"/>
      <c r="O9" s="49"/>
      <c r="P9" s="87"/>
      <c r="Q9" s="88"/>
      <c r="R9" s="50"/>
      <c r="T9" s="57" t="str">
        <f>'[4]SetUp Officials'!P23</f>
        <v/>
      </c>
    </row>
    <row r="10" spans="1:20" s="51" customFormat="1" ht="9.6" customHeight="1" x14ac:dyDescent="0.2">
      <c r="A10" s="168"/>
      <c r="B10" s="54"/>
      <c r="C10" s="54"/>
      <c r="D10" s="72"/>
      <c r="E10" s="166"/>
      <c r="F10" s="166"/>
      <c r="G10" s="169"/>
      <c r="H10" s="166"/>
      <c r="I10" s="174"/>
      <c r="J10" s="62" t="s">
        <v>11</v>
      </c>
      <c r="K10" s="63" t="s">
        <v>12</v>
      </c>
      <c r="L10" s="171" t="str">
        <f>UPPER(IF(OR(K10="a",K10="as"),J8,IF(OR(K10="b",K10="bs"),J12,)))</f>
        <v>KING</v>
      </c>
      <c r="M10" s="175"/>
      <c r="N10" s="176"/>
      <c r="O10" s="176"/>
      <c r="P10" s="87"/>
      <c r="Q10" s="88"/>
      <c r="R10" s="50"/>
      <c r="T10" s="57" t="str">
        <f>'[4]SetUp Officials'!P24</f>
        <v/>
      </c>
    </row>
    <row r="11" spans="1:20" s="51" customFormat="1" ht="9.6" customHeight="1" x14ac:dyDescent="0.2">
      <c r="A11" s="168">
        <v>3</v>
      </c>
      <c r="B11" s="42">
        <f>IF($D11="","",VLOOKUP($D11,'[4]Girls Si Main Draw Prep'!$A$7:$P$22,15))</f>
        <v>0</v>
      </c>
      <c r="C11" s="42">
        <f>IF($D11="","",VLOOKUP($D11,'[4]Girls Si Main Draw Prep'!$A$7:$P$22,16))</f>
        <v>0</v>
      </c>
      <c r="D11" s="43">
        <v>10</v>
      </c>
      <c r="E11" s="42" t="str">
        <f>UPPER(IF($D11="","",VLOOKUP($D11,'[4]Girls Si Main Draw Prep'!$A$7:$P$22,2)))</f>
        <v>SKEENE</v>
      </c>
      <c r="F11" s="42" t="str">
        <f>IF($D11="","",VLOOKUP($D11,'[4]Girls Si Main Draw Prep'!$A$7:$P$22,3))</f>
        <v>THALIA</v>
      </c>
      <c r="G11" s="42"/>
      <c r="H11" s="42">
        <f>IF($D11="","",VLOOKUP($D11,'[4]Girls Si Main Draw Prep'!$A$7:$P$22,4))</f>
        <v>0</v>
      </c>
      <c r="I11" s="165"/>
      <c r="J11" s="166"/>
      <c r="K11" s="177"/>
      <c r="L11" s="166" t="s">
        <v>109</v>
      </c>
      <c r="M11" s="178"/>
      <c r="N11" s="176"/>
      <c r="O11" s="176"/>
      <c r="P11" s="87"/>
      <c r="Q11" s="88"/>
      <c r="R11" s="50"/>
      <c r="T11" s="57" t="str">
        <f>'[4]SetUp Officials'!P25</f>
        <v/>
      </c>
    </row>
    <row r="12" spans="1:20" s="51" customFormat="1" ht="9.6" customHeight="1" x14ac:dyDescent="0.2">
      <c r="A12" s="168"/>
      <c r="B12" s="54"/>
      <c r="C12" s="54"/>
      <c r="D12" s="72"/>
      <c r="E12" s="166"/>
      <c r="F12" s="166"/>
      <c r="G12" s="169"/>
      <c r="H12" s="62" t="s">
        <v>11</v>
      </c>
      <c r="I12" s="170" t="s">
        <v>38</v>
      </c>
      <c r="J12" s="171" t="str">
        <f>UPPER(IF(OR(I12="a",I12="as"),E11,IF(OR(I12="b",I12="bs"),E13,)))</f>
        <v>JONES</v>
      </c>
      <c r="K12" s="179"/>
      <c r="L12" s="166"/>
      <c r="M12" s="178"/>
      <c r="N12" s="176"/>
      <c r="O12" s="176"/>
      <c r="P12" s="87"/>
      <c r="Q12" s="88"/>
      <c r="R12" s="50"/>
      <c r="T12" s="57" t="str">
        <f>'[4]SetUp Officials'!P26</f>
        <v/>
      </c>
    </row>
    <row r="13" spans="1:20" s="51" customFormat="1" ht="9.6" customHeight="1" x14ac:dyDescent="0.2">
      <c r="A13" s="168">
        <v>4</v>
      </c>
      <c r="B13" s="42">
        <f>IF($D13="","",VLOOKUP($D13,'[4]Girls Si Main Draw Prep'!$A$7:$P$22,15))</f>
        <v>0</v>
      </c>
      <c r="C13" s="42">
        <f>IF($D13="","",VLOOKUP($D13,'[4]Girls Si Main Draw Prep'!$A$7:$P$22,16))</f>
        <v>0</v>
      </c>
      <c r="D13" s="43">
        <v>8</v>
      </c>
      <c r="E13" s="42" t="str">
        <f>UPPER(IF($D13="","",VLOOKUP($D13,'[4]Girls Si Main Draw Prep'!$A$7:$P$22,2)))</f>
        <v>JONES</v>
      </c>
      <c r="F13" s="42" t="str">
        <f>IF($D13="","",VLOOKUP($D13,'[4]Girls Si Main Draw Prep'!$A$7:$P$22,3))</f>
        <v>ABIGAIL</v>
      </c>
      <c r="G13" s="42"/>
      <c r="H13" s="42">
        <f>IF($D13="","",VLOOKUP($D13,'[4]Girls Si Main Draw Prep'!$A$7:$P$22,4))</f>
        <v>0</v>
      </c>
      <c r="I13" s="180"/>
      <c r="J13" s="166" t="s">
        <v>61</v>
      </c>
      <c r="K13" s="166"/>
      <c r="L13" s="166"/>
      <c r="M13" s="178"/>
      <c r="N13" s="176"/>
      <c r="O13" s="176"/>
      <c r="P13" s="87"/>
      <c r="Q13" s="88"/>
      <c r="R13" s="50"/>
      <c r="T13" s="57" t="str">
        <f>'[4]SetUp Officials'!P27</f>
        <v/>
      </c>
    </row>
    <row r="14" spans="1:20" s="51" customFormat="1" ht="9.6" customHeight="1" x14ac:dyDescent="0.2">
      <c r="A14" s="168"/>
      <c r="B14" s="54"/>
      <c r="C14" s="54"/>
      <c r="D14" s="72"/>
      <c r="E14" s="166"/>
      <c r="F14" s="166"/>
      <c r="G14" s="169"/>
      <c r="H14" s="181"/>
      <c r="I14" s="174"/>
      <c r="J14" s="166"/>
      <c r="K14" s="166"/>
      <c r="L14" s="62" t="s">
        <v>11</v>
      </c>
      <c r="M14" s="63" t="s">
        <v>12</v>
      </c>
      <c r="N14" s="171" t="str">
        <f>UPPER(IF(OR(M14="a",M14="as"),L10,IF(OR(M14="b",M14="bs"),L18,)))</f>
        <v>KING</v>
      </c>
      <c r="O14" s="175"/>
      <c r="P14" s="87"/>
      <c r="Q14" s="88"/>
      <c r="R14" s="50"/>
      <c r="T14" s="57" t="str">
        <f>'[4]SetUp Officials'!P28</f>
        <v/>
      </c>
    </row>
    <row r="15" spans="1:20" s="51" customFormat="1" ht="9.6" customHeight="1" x14ac:dyDescent="0.2">
      <c r="A15" s="164">
        <v>5</v>
      </c>
      <c r="B15" s="42">
        <f>IF($D15="","",VLOOKUP($D15,'[4]Girls Si Main Draw Prep'!$A$7:$P$22,15))</f>
        <v>0</v>
      </c>
      <c r="C15" s="42">
        <f>IF($D15="","",VLOOKUP($D15,'[4]Girls Si Main Draw Prep'!$A$7:$P$22,16))</f>
        <v>0</v>
      </c>
      <c r="D15" s="43">
        <v>4</v>
      </c>
      <c r="E15" s="44" t="str">
        <f>UPPER(IF($D15="","",VLOOKUP($D15,'[4]Girls Si Main Draw Prep'!$A$7:$P$22,2)))</f>
        <v>LANSER</v>
      </c>
      <c r="F15" s="44" t="str">
        <f>IF($D15="","",VLOOKUP($D15,'[4]Girls Si Main Draw Prep'!$A$7:$P$22,3))</f>
        <v>LILY</v>
      </c>
      <c r="G15" s="44"/>
      <c r="H15" s="44">
        <f>IF($D15="","",VLOOKUP($D15,'[4]Girls Si Main Draw Prep'!$A$7:$P$22,4))</f>
        <v>0</v>
      </c>
      <c r="I15" s="182"/>
      <c r="J15" s="166"/>
      <c r="K15" s="166"/>
      <c r="L15" s="166"/>
      <c r="M15" s="178"/>
      <c r="N15" s="166" t="s">
        <v>125</v>
      </c>
      <c r="O15" s="178"/>
      <c r="P15" s="87"/>
      <c r="Q15" s="88"/>
      <c r="R15" s="50"/>
      <c r="T15" s="57" t="str">
        <f>'[4]SetUp Officials'!P29</f>
        <v/>
      </c>
    </row>
    <row r="16" spans="1:20" s="51" customFormat="1" ht="9.6" customHeight="1" thickBot="1" x14ac:dyDescent="0.25">
      <c r="A16" s="168"/>
      <c r="B16" s="54"/>
      <c r="C16" s="54"/>
      <c r="D16" s="72"/>
      <c r="E16" s="166"/>
      <c r="F16" s="166"/>
      <c r="G16" s="169"/>
      <c r="H16" s="62" t="s">
        <v>11</v>
      </c>
      <c r="I16" s="170" t="s">
        <v>12</v>
      </c>
      <c r="J16" s="171" t="str">
        <f>UPPER(IF(OR(I16="a",I16="as"),E15,IF(OR(I16="b",I16="bs"),E17,)))</f>
        <v>LANSER</v>
      </c>
      <c r="K16" s="171"/>
      <c r="L16" s="166"/>
      <c r="M16" s="178"/>
      <c r="N16" s="176"/>
      <c r="O16" s="178"/>
      <c r="P16" s="87"/>
      <c r="Q16" s="88"/>
      <c r="R16" s="50"/>
      <c r="T16" s="74" t="str">
        <f>'[4]SetUp Officials'!P30</f>
        <v>None</v>
      </c>
    </row>
    <row r="17" spans="1:18" s="51" customFormat="1" ht="9.6" customHeight="1" x14ac:dyDescent="0.2">
      <c r="A17" s="168">
        <v>6</v>
      </c>
      <c r="B17" s="42">
        <f>IF($D17="","",VLOOKUP($D17,'[4]Girls Si Main Draw Prep'!$A$7:$P$22,15))</f>
        <v>0</v>
      </c>
      <c r="C17" s="42">
        <f>IF($D17="","",VLOOKUP($D17,'[4]Girls Si Main Draw Prep'!$A$7:$P$22,16))</f>
        <v>0</v>
      </c>
      <c r="D17" s="43">
        <v>14</v>
      </c>
      <c r="E17" s="42" t="str">
        <f>UPPER(IF($D17="","",VLOOKUP($D17,'[4]Girls Si Main Draw Prep'!$A$7:$P$22,2)))</f>
        <v>BYE</v>
      </c>
      <c r="F17" s="42">
        <f>IF($D17="","",VLOOKUP($D17,'[4]Girls Si Main Draw Prep'!$A$7:$P$22,3))</f>
        <v>0</v>
      </c>
      <c r="G17" s="42"/>
      <c r="H17" s="42">
        <f>IF($D17="","",VLOOKUP($D17,'[4]Girls Si Main Draw Prep'!$A$7:$P$22,4))</f>
        <v>0</v>
      </c>
      <c r="I17" s="172"/>
      <c r="J17" s="166"/>
      <c r="K17" s="173"/>
      <c r="L17" s="166"/>
      <c r="M17" s="178"/>
      <c r="N17" s="176"/>
      <c r="O17" s="178"/>
      <c r="P17" s="87"/>
      <c r="Q17" s="88"/>
      <c r="R17" s="50"/>
    </row>
    <row r="18" spans="1:18" s="51" customFormat="1" ht="9.6" customHeight="1" x14ac:dyDescent="0.2">
      <c r="A18" s="168"/>
      <c r="B18" s="54"/>
      <c r="C18" s="54"/>
      <c r="D18" s="72"/>
      <c r="E18" s="166"/>
      <c r="F18" s="166"/>
      <c r="G18" s="169"/>
      <c r="H18" s="166"/>
      <c r="I18" s="174"/>
      <c r="J18" s="62" t="s">
        <v>11</v>
      </c>
      <c r="K18" s="63" t="s">
        <v>13</v>
      </c>
      <c r="L18" s="171" t="str">
        <f>UPPER(IF(OR(K18="a",K18="as"),J16,IF(OR(K18="b",K18="bs"),J20,)))</f>
        <v>LANSER</v>
      </c>
      <c r="M18" s="183"/>
      <c r="N18" s="176"/>
      <c r="O18" s="178"/>
      <c r="P18" s="87"/>
      <c r="Q18" s="88"/>
      <c r="R18" s="50"/>
    </row>
    <row r="19" spans="1:18" s="51" customFormat="1" ht="9.6" customHeight="1" x14ac:dyDescent="0.2">
      <c r="A19" s="168">
        <v>7</v>
      </c>
      <c r="B19" s="42">
        <f>IF($D19="","",VLOOKUP($D19,'[4]Girls Si Main Draw Prep'!$A$7:$P$22,15))</f>
        <v>0</v>
      </c>
      <c r="C19" s="42">
        <f>IF($D19="","",VLOOKUP($D19,'[4]Girls Si Main Draw Prep'!$A$7:$P$22,16))</f>
        <v>0</v>
      </c>
      <c r="D19" s="43">
        <v>6</v>
      </c>
      <c r="E19" s="42" t="str">
        <f>UPPER(IF($D19="","",VLOOKUP($D19,'[4]Girls Si Main Draw Prep'!$A$7:$P$22,2)))</f>
        <v>DANIEL-JOSEPH</v>
      </c>
      <c r="F19" s="42" t="str">
        <f>IF($D19="","",VLOOKUP($D19,'[4]Girls Si Main Draw Prep'!$A$7:$P$22,3))</f>
        <v>AERYN</v>
      </c>
      <c r="G19" s="42"/>
      <c r="H19" s="42">
        <f>IF($D19="","",VLOOKUP($D19,'[4]Girls Si Main Draw Prep'!$A$7:$P$22,4))</f>
        <v>0</v>
      </c>
      <c r="I19" s="165"/>
      <c r="J19" s="166"/>
      <c r="K19" s="177"/>
      <c r="L19" s="166" t="s">
        <v>110</v>
      </c>
      <c r="M19" s="176"/>
      <c r="N19" s="176"/>
      <c r="O19" s="178"/>
      <c r="P19" s="87"/>
      <c r="Q19" s="88"/>
      <c r="R19" s="50"/>
    </row>
    <row r="20" spans="1:18" s="51" customFormat="1" ht="9.6" customHeight="1" x14ac:dyDescent="0.2">
      <c r="A20" s="168"/>
      <c r="B20" s="54"/>
      <c r="C20" s="54"/>
      <c r="D20" s="54"/>
      <c r="E20" s="166"/>
      <c r="F20" s="166"/>
      <c r="G20" s="169"/>
      <c r="H20" s="62" t="s">
        <v>11</v>
      </c>
      <c r="I20" s="170" t="s">
        <v>12</v>
      </c>
      <c r="J20" s="171" t="str">
        <f>UPPER(IF(OR(I20="a",I20="as"),E19,IF(OR(I20="b",I20="bs"),E21,)))</f>
        <v>DANIEL-JOSEPH</v>
      </c>
      <c r="K20" s="179"/>
      <c r="L20" s="166"/>
      <c r="M20" s="176"/>
      <c r="N20" s="176"/>
      <c r="O20" s="178"/>
      <c r="P20" s="87"/>
      <c r="Q20" s="88"/>
      <c r="R20" s="50"/>
    </row>
    <row r="21" spans="1:18" s="51" customFormat="1" ht="9.6" customHeight="1" x14ac:dyDescent="0.2">
      <c r="A21" s="168">
        <v>8</v>
      </c>
      <c r="B21" s="42">
        <f>IF($D21="","",VLOOKUP($D21,'[4]Girls Si Main Draw Prep'!$A$7:$P$22,15))</f>
        <v>0</v>
      </c>
      <c r="C21" s="42">
        <f>IF($D21="","",VLOOKUP($D21,'[4]Girls Si Main Draw Prep'!$A$7:$P$22,16))</f>
        <v>0</v>
      </c>
      <c r="D21" s="43">
        <v>9</v>
      </c>
      <c r="E21" s="42" t="str">
        <f>UPPER(IF($D21="","",VLOOKUP($D21,'[4]Girls Si Main Draw Prep'!$A$7:$P$22,2)))</f>
        <v>SIRJU</v>
      </c>
      <c r="F21" s="42" t="str">
        <f>IF($D21="","",VLOOKUP($D21,'[4]Girls Si Main Draw Prep'!$A$7:$P$22,3))</f>
        <v>STEPHANIE</v>
      </c>
      <c r="G21" s="42"/>
      <c r="H21" s="42">
        <f>IF($D21="","",VLOOKUP($D21,'[4]Girls Si Main Draw Prep'!$A$7:$P$22,4))</f>
        <v>0</v>
      </c>
      <c r="I21" s="180"/>
      <c r="J21" s="166" t="s">
        <v>64</v>
      </c>
      <c r="K21" s="166"/>
      <c r="L21" s="166"/>
      <c r="M21" s="176"/>
      <c r="N21" s="176"/>
      <c r="O21" s="178"/>
      <c r="P21" s="87"/>
      <c r="Q21" s="88"/>
      <c r="R21" s="50"/>
    </row>
    <row r="22" spans="1:18" s="51" customFormat="1" ht="9.6" customHeight="1" x14ac:dyDescent="0.2">
      <c r="A22" s="168"/>
      <c r="B22" s="54"/>
      <c r="C22" s="54"/>
      <c r="D22" s="54"/>
      <c r="E22" s="181"/>
      <c r="F22" s="181"/>
      <c r="G22" s="184"/>
      <c r="H22" s="181"/>
      <c r="I22" s="174"/>
      <c r="J22" s="166"/>
      <c r="K22" s="166"/>
      <c r="L22" s="166"/>
      <c r="M22" s="176"/>
      <c r="N22" s="62" t="s">
        <v>11</v>
      </c>
      <c r="O22" s="63" t="s">
        <v>83</v>
      </c>
      <c r="P22" s="171" t="str">
        <f>UPPER(IF(OR(O22="a",O22="as"),N14,IF(OR(O22="b",O22="bs"),N30,)))</f>
        <v>KING</v>
      </c>
      <c r="Q22" s="175"/>
      <c r="R22" s="50"/>
    </row>
    <row r="23" spans="1:18" s="51" customFormat="1" ht="9.6" customHeight="1" x14ac:dyDescent="0.2">
      <c r="A23" s="168">
        <v>9</v>
      </c>
      <c r="B23" s="42">
        <f>IF($D23="","",VLOOKUP($D23,'[4]Girls Si Main Draw Prep'!$A$7:$P$22,15))</f>
        <v>0</v>
      </c>
      <c r="C23" s="42">
        <f>IF($D23="","",VLOOKUP($D23,'[4]Girls Si Main Draw Prep'!$A$7:$P$22,16))</f>
        <v>0</v>
      </c>
      <c r="D23" s="43">
        <v>5</v>
      </c>
      <c r="E23" s="42" t="str">
        <f>UPPER(IF($D23="","",VLOOKUP($D23,'[4]Girls Si Main Draw Prep'!$A$7:$P$22,2)))</f>
        <v>COX</v>
      </c>
      <c r="F23" s="42" t="str">
        <f>IF($D23="","",VLOOKUP($D23,'[4]Girls Si Main Draw Prep'!$A$7:$P$22,3))</f>
        <v>LARISSA</v>
      </c>
      <c r="G23" s="42"/>
      <c r="H23" s="42">
        <f>IF($D23="","",VLOOKUP($D23,'[4]Girls Si Main Draw Prep'!$A$7:$P$22,4))</f>
        <v>0</v>
      </c>
      <c r="I23" s="165"/>
      <c r="J23" s="166"/>
      <c r="K23" s="166"/>
      <c r="L23" s="166"/>
      <c r="M23" s="176"/>
      <c r="N23" s="166"/>
      <c r="O23" s="178"/>
      <c r="P23" s="166" t="s">
        <v>261</v>
      </c>
      <c r="Q23" s="176"/>
      <c r="R23" s="50"/>
    </row>
    <row r="24" spans="1:18" s="51" customFormat="1" ht="9.6" customHeight="1" x14ac:dyDescent="0.2">
      <c r="A24" s="168"/>
      <c r="B24" s="54"/>
      <c r="C24" s="54"/>
      <c r="D24" s="54"/>
      <c r="E24" s="166"/>
      <c r="F24" s="166"/>
      <c r="G24" s="169"/>
      <c r="H24" s="62" t="s">
        <v>11</v>
      </c>
      <c r="I24" s="170" t="s">
        <v>14</v>
      </c>
      <c r="J24" s="171" t="str">
        <f>UPPER(IF(OR(I24="a",I24="as"),E23,IF(OR(I24="b",I24="bs"),E25,)))</f>
        <v>HOULLIER</v>
      </c>
      <c r="K24" s="171"/>
      <c r="L24" s="166"/>
      <c r="M24" s="176"/>
      <c r="N24" s="176"/>
      <c r="O24" s="178"/>
      <c r="P24" s="87"/>
      <c r="Q24" s="88"/>
      <c r="R24" s="50"/>
    </row>
    <row r="25" spans="1:18" s="51" customFormat="1" ht="9.6" customHeight="1" x14ac:dyDescent="0.2">
      <c r="A25" s="168">
        <v>10</v>
      </c>
      <c r="B25" s="42">
        <f>IF($D25="","",VLOOKUP($D25,'[4]Girls Si Main Draw Prep'!$A$7:$P$22,15))</f>
        <v>0</v>
      </c>
      <c r="C25" s="42">
        <f>IF($D25="","",VLOOKUP($D25,'[4]Girls Si Main Draw Prep'!$A$7:$P$22,16))</f>
        <v>0</v>
      </c>
      <c r="D25" s="43">
        <v>7</v>
      </c>
      <c r="E25" s="42" t="str">
        <f>UPPER(IF($D25="","",VLOOKUP($D25,'[4]Girls Si Main Draw Prep'!$A$7:$P$22,2)))</f>
        <v>HOULLIER</v>
      </c>
      <c r="F25" s="42" t="str">
        <f>IF($D25="","",VLOOKUP($D25,'[4]Girls Si Main Draw Prep'!$A$7:$P$22,3))</f>
        <v>RHYSE</v>
      </c>
      <c r="G25" s="42"/>
      <c r="H25" s="42">
        <f>IF($D25="","",VLOOKUP($D25,'[4]Girls Si Main Draw Prep'!$A$7:$P$22,4))</f>
        <v>0</v>
      </c>
      <c r="I25" s="172"/>
      <c r="J25" s="166" t="s">
        <v>65</v>
      </c>
      <c r="K25" s="173"/>
      <c r="L25" s="166"/>
      <c r="M25" s="176"/>
      <c r="N25" s="176"/>
      <c r="O25" s="178"/>
      <c r="P25" s="87"/>
      <c r="Q25" s="88"/>
      <c r="R25" s="50"/>
    </row>
    <row r="26" spans="1:18" s="51" customFormat="1" ht="9.6" customHeight="1" x14ac:dyDescent="0.2">
      <c r="A26" s="168"/>
      <c r="B26" s="54"/>
      <c r="C26" s="54"/>
      <c r="D26" s="72"/>
      <c r="E26" s="166"/>
      <c r="F26" s="166"/>
      <c r="G26" s="169"/>
      <c r="H26" s="166"/>
      <c r="I26" s="174"/>
      <c r="J26" s="62" t="s">
        <v>11</v>
      </c>
      <c r="K26" s="63" t="s">
        <v>38</v>
      </c>
      <c r="L26" s="171" t="str">
        <f>UPPER(IF(OR(K26="a",K26="as"),J24,IF(OR(K26="b",K26="bs"),J28,)))</f>
        <v>WHITTER</v>
      </c>
      <c r="M26" s="175"/>
      <c r="N26" s="176"/>
      <c r="O26" s="178"/>
      <c r="P26" s="87"/>
      <c r="Q26" s="88"/>
      <c r="R26" s="50"/>
    </row>
    <row r="27" spans="1:18" s="51" customFormat="1" ht="9.6" customHeight="1" x14ac:dyDescent="0.2">
      <c r="A27" s="168">
        <v>11</v>
      </c>
      <c r="B27" s="42">
        <f>IF($D27="","",VLOOKUP($D27,'[4]Girls Si Main Draw Prep'!$A$7:$P$22,15))</f>
        <v>0</v>
      </c>
      <c r="C27" s="42">
        <f>IF($D27="","",VLOOKUP($D27,'[4]Girls Si Main Draw Prep'!$A$7:$P$22,16))</f>
        <v>0</v>
      </c>
      <c r="D27" s="43">
        <v>14</v>
      </c>
      <c r="E27" s="42" t="str">
        <f>UPPER(IF($D27="","",VLOOKUP($D27,'[4]Girls Si Main Draw Prep'!$A$7:$P$22,2)))</f>
        <v>BYE</v>
      </c>
      <c r="F27" s="42">
        <f>IF($D27="","",VLOOKUP($D27,'[4]Girls Si Main Draw Prep'!$A$7:$P$22,3))</f>
        <v>0</v>
      </c>
      <c r="G27" s="42"/>
      <c r="H27" s="42">
        <f>IF($D27="","",VLOOKUP($D27,'[4]Girls Si Main Draw Prep'!$A$7:$P$22,4))</f>
        <v>0</v>
      </c>
      <c r="I27" s="165"/>
      <c r="J27" s="166"/>
      <c r="K27" s="177"/>
      <c r="L27" s="166" t="s">
        <v>64</v>
      </c>
      <c r="M27" s="178"/>
      <c r="N27" s="176"/>
      <c r="O27" s="178"/>
      <c r="P27" s="87"/>
      <c r="Q27" s="88"/>
      <c r="R27" s="50"/>
    </row>
    <row r="28" spans="1:18" s="51" customFormat="1" ht="9.6" customHeight="1" x14ac:dyDescent="0.2">
      <c r="A28" s="164"/>
      <c r="B28" s="54"/>
      <c r="C28" s="54"/>
      <c r="D28" s="72"/>
      <c r="E28" s="166"/>
      <c r="F28" s="166"/>
      <c r="G28" s="169"/>
      <c r="H28" s="62" t="s">
        <v>11</v>
      </c>
      <c r="I28" s="170" t="s">
        <v>14</v>
      </c>
      <c r="J28" s="171" t="str">
        <f>UPPER(IF(OR(I28="a",I28="as"),E27,IF(OR(I28="b",I28="bs"),E29,)))</f>
        <v>WHITTER</v>
      </c>
      <c r="K28" s="179"/>
      <c r="L28" s="166"/>
      <c r="M28" s="178"/>
      <c r="N28" s="176"/>
      <c r="O28" s="178"/>
      <c r="P28" s="87"/>
      <c r="Q28" s="88"/>
      <c r="R28" s="50"/>
    </row>
    <row r="29" spans="1:18" s="51" customFormat="1" ht="9.6" customHeight="1" x14ac:dyDescent="0.2">
      <c r="A29" s="164">
        <v>12</v>
      </c>
      <c r="B29" s="42">
        <f>IF($D29="","",VLOOKUP($D29,'[4]Girls Si Main Draw Prep'!$A$7:$P$22,15))</f>
        <v>0</v>
      </c>
      <c r="C29" s="42">
        <f>IF($D29="","",VLOOKUP($D29,'[4]Girls Si Main Draw Prep'!$A$7:$P$22,16))</f>
        <v>0</v>
      </c>
      <c r="D29" s="43">
        <v>3</v>
      </c>
      <c r="E29" s="44" t="str">
        <f>UPPER(IF($D29="","",VLOOKUP($D29,'[4]Girls Si Main Draw Prep'!$A$7:$P$22,2)))</f>
        <v>WHITTER</v>
      </c>
      <c r="F29" s="44" t="str">
        <f>IF($D29="","",VLOOKUP($D29,'[4]Girls Si Main Draw Prep'!$A$7:$P$22,3))</f>
        <v>AURA</v>
      </c>
      <c r="G29" s="44"/>
      <c r="H29" s="44">
        <f>IF($D29="","",VLOOKUP($D29,'[4]Girls Si Main Draw Prep'!$A$7:$P$22,4))</f>
        <v>0</v>
      </c>
      <c r="I29" s="180"/>
      <c r="J29" s="166"/>
      <c r="K29" s="166"/>
      <c r="L29" s="166"/>
      <c r="M29" s="178"/>
      <c r="N29" s="176"/>
      <c r="O29" s="178"/>
      <c r="P29" s="87"/>
      <c r="Q29" s="88"/>
      <c r="R29" s="50"/>
    </row>
    <row r="30" spans="1:18" s="51" customFormat="1" ht="9.6" customHeight="1" x14ac:dyDescent="0.2">
      <c r="A30" s="168"/>
      <c r="B30" s="54"/>
      <c r="C30" s="54"/>
      <c r="D30" s="72"/>
      <c r="E30" s="166"/>
      <c r="F30" s="166"/>
      <c r="G30" s="169"/>
      <c r="H30" s="181"/>
      <c r="I30" s="174"/>
      <c r="J30" s="166"/>
      <c r="K30" s="166"/>
      <c r="L30" s="62" t="s">
        <v>11</v>
      </c>
      <c r="M30" s="63" t="s">
        <v>12</v>
      </c>
      <c r="N30" s="171" t="str">
        <f>UPPER(IF(OR(M30="a",M30="as"),L26,IF(OR(M30="b",M30="bs"),L34,)))</f>
        <v>WHITTER</v>
      </c>
      <c r="O30" s="183"/>
      <c r="P30" s="87"/>
      <c r="Q30" s="88"/>
      <c r="R30" s="50"/>
    </row>
    <row r="31" spans="1:18" s="51" customFormat="1" ht="9.6" customHeight="1" x14ac:dyDescent="0.2">
      <c r="A31" s="168">
        <v>13</v>
      </c>
      <c r="B31" s="42">
        <f>IF($D31="","",VLOOKUP($D31,'[4]Girls Si Main Draw Prep'!$A$7:$P$22,15))</f>
        <v>0</v>
      </c>
      <c r="C31" s="42">
        <f>IF($D31="","",VLOOKUP($D31,'[4]Girls Si Main Draw Prep'!$A$7:$P$22,16))</f>
        <v>0</v>
      </c>
      <c r="D31" s="43">
        <v>11</v>
      </c>
      <c r="E31" s="42" t="str">
        <f>UPPER(IF($D31="","",VLOOKUP($D31,'[4]Girls Si Main Draw Prep'!$A$7:$P$22,2)))</f>
        <v>NWOKOLO</v>
      </c>
      <c r="F31" s="42" t="str">
        <f>IF($D31="","",VLOOKUP($D31,'[4]Girls Si Main Draw Prep'!$A$7:$P$22,3))</f>
        <v>OSENYONYE</v>
      </c>
      <c r="G31" s="42"/>
      <c r="H31" s="42">
        <f>IF($D31="","",VLOOKUP($D31,'[4]Girls Si Main Draw Prep'!$A$7:$P$22,4))</f>
        <v>0</v>
      </c>
      <c r="I31" s="182"/>
      <c r="J31" s="166"/>
      <c r="K31" s="166"/>
      <c r="L31" s="166"/>
      <c r="M31" s="178"/>
      <c r="N31" s="166" t="s">
        <v>131</v>
      </c>
      <c r="O31" s="176"/>
      <c r="P31" s="87"/>
      <c r="Q31" s="88"/>
      <c r="R31" s="50"/>
    </row>
    <row r="32" spans="1:18" s="51" customFormat="1" ht="9.6" customHeight="1" x14ac:dyDescent="0.2">
      <c r="A32" s="168"/>
      <c r="B32" s="54"/>
      <c r="C32" s="54"/>
      <c r="D32" s="72"/>
      <c r="E32" s="166"/>
      <c r="F32" s="166"/>
      <c r="G32" s="169"/>
      <c r="H32" s="62" t="s">
        <v>11</v>
      </c>
      <c r="I32" s="170" t="s">
        <v>13</v>
      </c>
      <c r="J32" s="171" t="str">
        <f>UPPER(IF(OR(I32="a",I32="as"),E31,IF(OR(I32="b",I32="bs"),E33,)))</f>
        <v>NWOKOLO</v>
      </c>
      <c r="K32" s="171"/>
      <c r="L32" s="166"/>
      <c r="M32" s="178"/>
      <c r="N32" s="176"/>
      <c r="O32" s="176"/>
      <c r="P32" s="87"/>
      <c r="Q32" s="88"/>
      <c r="R32" s="50"/>
    </row>
    <row r="33" spans="1:18" s="51" customFormat="1" ht="9.6" customHeight="1" x14ac:dyDescent="0.2">
      <c r="A33" s="168">
        <v>14</v>
      </c>
      <c r="B33" s="42">
        <f>IF($D33="","",VLOOKUP($D33,'[4]Girls Si Main Draw Prep'!$A$7:$P$22,15))</f>
        <v>0</v>
      </c>
      <c r="C33" s="42">
        <f>IF($D33="","",VLOOKUP($D33,'[4]Girls Si Main Draw Prep'!$A$7:$P$22,16))</f>
        <v>0</v>
      </c>
      <c r="D33" s="43">
        <v>12</v>
      </c>
      <c r="E33" s="42" t="str">
        <f>UPPER(IF($D33="","",VLOOKUP($D33,'[4]Girls Si Main Draw Prep'!$A$7:$P$22,2)))</f>
        <v>SABGA</v>
      </c>
      <c r="F33" s="42" t="str">
        <f>IF($D33="","",VLOOKUP($D33,'[4]Girls Si Main Draw Prep'!$A$7:$P$22,3))</f>
        <v>KIMBERLY</v>
      </c>
      <c r="G33" s="42"/>
      <c r="H33" s="42">
        <f>IF($D33="","",VLOOKUP($D33,'[4]Girls Si Main Draw Prep'!$A$7:$P$22,4))</f>
        <v>0</v>
      </c>
      <c r="I33" s="172"/>
      <c r="J33" s="166" t="s">
        <v>66</v>
      </c>
      <c r="K33" s="173"/>
      <c r="L33" s="166"/>
      <c r="M33" s="178"/>
      <c r="N33" s="176"/>
      <c r="O33" s="176"/>
      <c r="P33" s="87"/>
      <c r="Q33" s="88"/>
      <c r="R33" s="50"/>
    </row>
    <row r="34" spans="1:18" s="51" customFormat="1" ht="9.6" customHeight="1" x14ac:dyDescent="0.2">
      <c r="A34" s="168"/>
      <c r="B34" s="54"/>
      <c r="C34" s="54"/>
      <c r="D34" s="72"/>
      <c r="E34" s="166"/>
      <c r="F34" s="166"/>
      <c r="G34" s="169"/>
      <c r="H34" s="166"/>
      <c r="I34" s="174"/>
      <c r="J34" s="62" t="s">
        <v>11</v>
      </c>
      <c r="K34" s="63" t="s">
        <v>14</v>
      </c>
      <c r="L34" s="171" t="str">
        <f>UPPER(IF(OR(K34="a",K34="as"),J32,IF(OR(K34="b",K34="bs"),J36,)))</f>
        <v>STEELE</v>
      </c>
      <c r="M34" s="183"/>
      <c r="N34" s="176"/>
      <c r="O34" s="176"/>
      <c r="P34" s="87"/>
      <c r="Q34" s="88"/>
      <c r="R34" s="50"/>
    </row>
    <row r="35" spans="1:18" s="51" customFormat="1" ht="9.6" customHeight="1" x14ac:dyDescent="0.2">
      <c r="A35" s="168">
        <v>15</v>
      </c>
      <c r="B35" s="42">
        <f>IF($D35="","",VLOOKUP($D35,'[4]Girls Si Main Draw Prep'!$A$7:$P$22,15))</f>
        <v>0</v>
      </c>
      <c r="C35" s="42">
        <f>IF($D35="","",VLOOKUP($D35,'[4]Girls Si Main Draw Prep'!$A$7:$P$22,16))</f>
        <v>0</v>
      </c>
      <c r="D35" s="43">
        <v>14</v>
      </c>
      <c r="E35" s="42" t="str">
        <f>UPPER(IF($D35="","",VLOOKUP($D35,'[4]Girls Si Main Draw Prep'!$A$7:$P$22,2)))</f>
        <v>BYE</v>
      </c>
      <c r="F35" s="42">
        <f>IF($D35="","",VLOOKUP($D35,'[4]Girls Si Main Draw Prep'!$A$7:$P$22,3))</f>
        <v>0</v>
      </c>
      <c r="G35" s="42"/>
      <c r="H35" s="42">
        <f>IF($D35="","",VLOOKUP($D35,'[4]Girls Si Main Draw Prep'!$A$7:$P$22,4))</f>
        <v>0</v>
      </c>
      <c r="I35" s="165"/>
      <c r="J35" s="166"/>
      <c r="K35" s="177"/>
      <c r="L35" s="166" t="s">
        <v>111</v>
      </c>
      <c r="M35" s="176"/>
      <c r="N35" s="176"/>
      <c r="O35" s="176"/>
      <c r="P35" s="87"/>
      <c r="Q35" s="88"/>
      <c r="R35" s="50"/>
    </row>
    <row r="36" spans="1:18" s="51" customFormat="1" ht="9.6" customHeight="1" x14ac:dyDescent="0.2">
      <c r="A36" s="168"/>
      <c r="B36" s="54"/>
      <c r="C36" s="54"/>
      <c r="D36" s="54"/>
      <c r="E36" s="166"/>
      <c r="F36" s="166"/>
      <c r="G36" s="169"/>
      <c r="H36" s="62" t="s">
        <v>11</v>
      </c>
      <c r="I36" s="170" t="s">
        <v>14</v>
      </c>
      <c r="J36" s="171" t="str">
        <f>UPPER(IF(OR(I36="a",I36="as"),E35,IF(OR(I36="b",I36="bs"),E37,)))</f>
        <v>STEELE</v>
      </c>
      <c r="K36" s="179"/>
      <c r="L36" s="166"/>
      <c r="M36" s="176"/>
      <c r="N36" s="176"/>
      <c r="O36" s="176"/>
      <c r="P36" s="87"/>
      <c r="Q36" s="88"/>
      <c r="R36" s="50"/>
    </row>
    <row r="37" spans="1:18" s="51" customFormat="1" ht="9.6" customHeight="1" x14ac:dyDescent="0.2">
      <c r="A37" s="164">
        <v>16</v>
      </c>
      <c r="B37" s="42">
        <f>IF($D37="","",VLOOKUP($D37,'[4]Girls Si Main Draw Prep'!$A$7:$P$22,15))</f>
        <v>0</v>
      </c>
      <c r="C37" s="42">
        <f>IF($D37="","",VLOOKUP($D37,'[4]Girls Si Main Draw Prep'!$A$7:$P$22,16))</f>
        <v>0</v>
      </c>
      <c r="D37" s="43">
        <v>2</v>
      </c>
      <c r="E37" s="44" t="str">
        <f>UPPER(IF($D37="","",VLOOKUP($D37,'[4]Girls Si Main Draw Prep'!$A$7:$P$22,2)))</f>
        <v>STEELE</v>
      </c>
      <c r="F37" s="44" t="str">
        <f>IF($D37="","",VLOOKUP($D37,'[4]Girls Si Main Draw Prep'!$A$7:$P$22,3))</f>
        <v>CELESTE</v>
      </c>
      <c r="G37" s="42"/>
      <c r="H37" s="44">
        <f>IF($D37="","",VLOOKUP($D37,'[4]Girls Si Main Draw Prep'!$A$7:$P$22,4))</f>
        <v>0</v>
      </c>
      <c r="I37" s="180"/>
      <c r="J37" s="166"/>
      <c r="K37" s="166"/>
      <c r="L37" s="166"/>
      <c r="M37" s="176"/>
      <c r="N37" s="176"/>
      <c r="O37" s="176"/>
      <c r="P37" s="87"/>
      <c r="Q37" s="88"/>
      <c r="R37" s="50"/>
    </row>
    <row r="38" spans="1:18" s="51" customFormat="1" ht="9.6" customHeight="1" x14ac:dyDescent="0.2">
      <c r="A38" s="185"/>
      <c r="B38" s="54"/>
      <c r="C38" s="54"/>
      <c r="D38" s="54"/>
      <c r="E38" s="181"/>
      <c r="F38" s="181"/>
      <c r="G38" s="184"/>
      <c r="H38" s="166"/>
      <c r="I38" s="174"/>
      <c r="J38" s="166"/>
      <c r="K38" s="166"/>
      <c r="L38" s="166"/>
      <c r="M38" s="176"/>
      <c r="N38" s="176"/>
      <c r="O38" s="176"/>
      <c r="P38" s="87"/>
      <c r="Q38" s="88"/>
      <c r="R38" s="50"/>
    </row>
    <row r="39" spans="1:18" s="51" customFormat="1" ht="9.6" customHeight="1" x14ac:dyDescent="0.2">
      <c r="A39" s="186"/>
      <c r="B39" s="47"/>
      <c r="C39" s="47"/>
      <c r="D39" s="54"/>
      <c r="E39" s="47"/>
      <c r="F39" s="47"/>
      <c r="G39" s="47"/>
      <c r="H39" s="47"/>
      <c r="I39" s="54"/>
      <c r="J39" s="47"/>
      <c r="K39" s="47"/>
      <c r="L39" s="47"/>
      <c r="M39" s="84"/>
      <c r="N39" s="84"/>
      <c r="O39" s="84"/>
      <c r="P39" s="87"/>
      <c r="Q39" s="88"/>
      <c r="R39" s="50"/>
    </row>
    <row r="40" spans="1:18" s="51" customFormat="1" ht="9.6" hidden="1" customHeight="1" x14ac:dyDescent="0.2">
      <c r="A40" s="185"/>
      <c r="B40" s="54"/>
      <c r="C40" s="54"/>
      <c r="D40" s="54"/>
      <c r="E40" s="47"/>
      <c r="F40" s="47"/>
      <c r="H40" s="187"/>
      <c r="I40" s="54"/>
      <c r="J40" s="47"/>
      <c r="K40" s="47"/>
      <c r="L40" s="47"/>
      <c r="M40" s="84"/>
      <c r="N40" s="84"/>
      <c r="O40" s="84"/>
      <c r="P40" s="87"/>
      <c r="Q40" s="88"/>
      <c r="R40" s="50"/>
    </row>
    <row r="41" spans="1:18" s="51" customFormat="1" ht="9.6" hidden="1" customHeight="1" x14ac:dyDescent="0.2">
      <c r="A41" s="185"/>
      <c r="B41" s="47"/>
      <c r="C41" s="47"/>
      <c r="D41" s="54"/>
      <c r="E41" s="47"/>
      <c r="F41" s="47"/>
      <c r="G41" s="47"/>
      <c r="H41" s="47"/>
      <c r="I41" s="54"/>
      <c r="J41" s="47"/>
      <c r="K41" s="69"/>
      <c r="L41" s="47"/>
      <c r="M41" s="84"/>
      <c r="N41" s="84"/>
      <c r="O41" s="84"/>
      <c r="P41" s="87"/>
      <c r="Q41" s="88"/>
      <c r="R41" s="50"/>
    </row>
    <row r="42" spans="1:18" s="51" customFormat="1" ht="9.6" hidden="1" customHeight="1" x14ac:dyDescent="0.2">
      <c r="A42" s="185"/>
      <c r="B42" s="54"/>
      <c r="C42" s="54"/>
      <c r="D42" s="54"/>
      <c r="E42" s="47"/>
      <c r="F42" s="47"/>
      <c r="H42" s="47"/>
      <c r="I42" s="54"/>
      <c r="J42" s="187"/>
      <c r="K42" s="54"/>
      <c r="L42" s="47"/>
      <c r="M42" s="84"/>
      <c r="N42" s="84"/>
      <c r="O42" s="84"/>
      <c r="P42" s="87"/>
      <c r="Q42" s="88"/>
      <c r="R42" s="50"/>
    </row>
    <row r="43" spans="1:18" s="51" customFormat="1" ht="9.6" hidden="1" customHeight="1" x14ac:dyDescent="0.2">
      <c r="A43" s="185"/>
      <c r="B43" s="47"/>
      <c r="C43" s="47"/>
      <c r="D43" s="54"/>
      <c r="E43" s="47"/>
      <c r="F43" s="47"/>
      <c r="G43" s="47"/>
      <c r="H43" s="47"/>
      <c r="I43" s="54"/>
      <c r="J43" s="47"/>
      <c r="K43" s="47"/>
      <c r="L43" s="47"/>
      <c r="M43" s="84"/>
      <c r="N43" s="84"/>
      <c r="O43" s="84"/>
      <c r="P43" s="87"/>
      <c r="Q43" s="88"/>
      <c r="R43" s="188"/>
    </row>
    <row r="44" spans="1:18" s="51" customFormat="1" ht="9.6" hidden="1" customHeight="1" x14ac:dyDescent="0.2">
      <c r="A44" s="185"/>
      <c r="B44" s="54"/>
      <c r="C44" s="54"/>
      <c r="D44" s="54"/>
      <c r="E44" s="47"/>
      <c r="F44" s="47"/>
      <c r="H44" s="187"/>
      <c r="I44" s="54"/>
      <c r="J44" s="47"/>
      <c r="K44" s="47"/>
      <c r="L44" s="47"/>
      <c r="M44" s="84"/>
      <c r="N44" s="84"/>
      <c r="O44" s="84"/>
      <c r="P44" s="87"/>
      <c r="Q44" s="88"/>
      <c r="R44" s="50"/>
    </row>
    <row r="45" spans="1:18" s="51" customFormat="1" ht="9.6" hidden="1" customHeight="1" x14ac:dyDescent="0.2">
      <c r="A45" s="185"/>
      <c r="B45" s="47"/>
      <c r="C45" s="47"/>
      <c r="D45" s="54"/>
      <c r="E45" s="47"/>
      <c r="F45" s="47"/>
      <c r="G45" s="47"/>
      <c r="H45" s="47"/>
      <c r="I45" s="54"/>
      <c r="J45" s="47"/>
      <c r="K45" s="47"/>
      <c r="L45" s="47"/>
      <c r="M45" s="84"/>
      <c r="N45" s="84"/>
      <c r="O45" s="84"/>
      <c r="P45" s="87"/>
      <c r="Q45" s="88"/>
      <c r="R45" s="50"/>
    </row>
    <row r="46" spans="1:18" s="51" customFormat="1" ht="9.6" hidden="1" customHeight="1" x14ac:dyDescent="0.2">
      <c r="A46" s="185"/>
      <c r="B46" s="54"/>
      <c r="C46" s="54"/>
      <c r="D46" s="54"/>
      <c r="E46" s="47"/>
      <c r="F46" s="47"/>
      <c r="H46" s="47"/>
      <c r="I46" s="54"/>
      <c r="J46" s="47"/>
      <c r="K46" s="47"/>
      <c r="L46" s="187"/>
      <c r="M46" s="54"/>
      <c r="N46" s="47"/>
      <c r="O46" s="84"/>
      <c r="P46" s="87"/>
      <c r="Q46" s="88"/>
      <c r="R46" s="50"/>
    </row>
    <row r="47" spans="1:18" s="51" customFormat="1" ht="9.6" hidden="1" customHeight="1" x14ac:dyDescent="0.2">
      <c r="A47" s="185"/>
      <c r="B47" s="47"/>
      <c r="C47" s="47"/>
      <c r="D47" s="54"/>
      <c r="E47" s="47"/>
      <c r="F47" s="47"/>
      <c r="G47" s="47"/>
      <c r="H47" s="47"/>
      <c r="I47" s="54"/>
      <c r="J47" s="47"/>
      <c r="K47" s="47"/>
      <c r="L47" s="47"/>
      <c r="M47" s="84"/>
      <c r="N47" s="47"/>
      <c r="O47" s="84"/>
      <c r="P47" s="87"/>
      <c r="Q47" s="88"/>
      <c r="R47" s="50"/>
    </row>
    <row r="48" spans="1:18" s="51" customFormat="1" ht="9.6" hidden="1" customHeight="1" x14ac:dyDescent="0.2">
      <c r="A48" s="185"/>
      <c r="B48" s="54"/>
      <c r="C48" s="54"/>
      <c r="D48" s="54"/>
      <c r="E48" s="47"/>
      <c r="F48" s="47"/>
      <c r="H48" s="187"/>
      <c r="I48" s="54"/>
      <c r="J48" s="47"/>
      <c r="K48" s="47"/>
      <c r="L48" s="47"/>
      <c r="M48" s="84"/>
      <c r="N48" s="84"/>
      <c r="O48" s="84"/>
      <c r="P48" s="87"/>
      <c r="Q48" s="88"/>
      <c r="R48" s="50"/>
    </row>
    <row r="49" spans="1:18" s="51" customFormat="1" ht="9.6" hidden="1" customHeight="1" x14ac:dyDescent="0.2">
      <c r="A49" s="185"/>
      <c r="B49" s="47"/>
      <c r="C49" s="47"/>
      <c r="D49" s="54"/>
      <c r="E49" s="47"/>
      <c r="F49" s="47"/>
      <c r="G49" s="47"/>
      <c r="H49" s="47"/>
      <c r="I49" s="54"/>
      <c r="J49" s="47"/>
      <c r="K49" s="69"/>
      <c r="L49" s="47"/>
      <c r="M49" s="84"/>
      <c r="N49" s="84"/>
      <c r="O49" s="84"/>
      <c r="P49" s="87"/>
      <c r="Q49" s="88"/>
      <c r="R49" s="50"/>
    </row>
    <row r="50" spans="1:18" s="51" customFormat="1" ht="9.6" hidden="1" customHeight="1" x14ac:dyDescent="0.2">
      <c r="A50" s="185"/>
      <c r="B50" s="54"/>
      <c r="C50" s="54"/>
      <c r="D50" s="54"/>
      <c r="E50" s="47"/>
      <c r="F50" s="47"/>
      <c r="H50" s="47"/>
      <c r="I50" s="54"/>
      <c r="J50" s="187"/>
      <c r="K50" s="54"/>
      <c r="L50" s="47"/>
      <c r="M50" s="84"/>
      <c r="N50" s="84"/>
      <c r="O50" s="84"/>
      <c r="P50" s="87"/>
      <c r="Q50" s="88"/>
      <c r="R50" s="50"/>
    </row>
    <row r="51" spans="1:18" s="51" customFormat="1" ht="9.6" hidden="1" customHeight="1" x14ac:dyDescent="0.2">
      <c r="A51" s="185"/>
      <c r="B51" s="47"/>
      <c r="C51" s="47"/>
      <c r="D51" s="54"/>
      <c r="E51" s="47"/>
      <c r="F51" s="47"/>
      <c r="G51" s="47"/>
      <c r="H51" s="47"/>
      <c r="I51" s="54"/>
      <c r="J51" s="47"/>
      <c r="K51" s="47"/>
      <c r="L51" s="47"/>
      <c r="M51" s="84"/>
      <c r="N51" s="84"/>
      <c r="O51" s="84"/>
      <c r="P51" s="87"/>
      <c r="Q51" s="88"/>
      <c r="R51" s="50"/>
    </row>
    <row r="52" spans="1:18" s="51" customFormat="1" ht="9.6" hidden="1" customHeight="1" x14ac:dyDescent="0.2">
      <c r="A52" s="185"/>
      <c r="B52" s="54"/>
      <c r="C52" s="54"/>
      <c r="D52" s="54"/>
      <c r="E52" s="47"/>
      <c r="F52" s="47"/>
      <c r="H52" s="187"/>
      <c r="I52" s="54"/>
      <c r="J52" s="47"/>
      <c r="K52" s="47"/>
      <c r="L52" s="47"/>
      <c r="M52" s="84"/>
      <c r="N52" s="84"/>
      <c r="O52" s="84"/>
      <c r="P52" s="87"/>
      <c r="Q52" s="88"/>
      <c r="R52" s="50"/>
    </row>
    <row r="53" spans="1:18" s="51" customFormat="1" ht="9.6" hidden="1" customHeight="1" x14ac:dyDescent="0.2">
      <c r="A53" s="186"/>
      <c r="B53" s="47"/>
      <c r="C53" s="47"/>
      <c r="D53" s="54"/>
      <c r="E53" s="47"/>
      <c r="F53" s="47"/>
      <c r="G53" s="47"/>
      <c r="H53" s="47"/>
      <c r="I53" s="54"/>
      <c r="J53" s="47"/>
      <c r="K53" s="47"/>
      <c r="L53" s="47"/>
      <c r="M53" s="47"/>
      <c r="N53" s="167"/>
      <c r="O53" s="167"/>
      <c r="P53" s="87"/>
      <c r="Q53" s="88"/>
      <c r="R53" s="50"/>
    </row>
    <row r="54" spans="1:18" s="51" customFormat="1" ht="9.6" hidden="1" customHeight="1" x14ac:dyDescent="0.2">
      <c r="A54" s="185"/>
      <c r="B54" s="54"/>
      <c r="C54" s="54"/>
      <c r="D54" s="54"/>
      <c r="E54" s="181"/>
      <c r="F54" s="181"/>
      <c r="G54" s="184"/>
      <c r="H54" s="166"/>
      <c r="I54" s="174"/>
      <c r="J54" s="166"/>
      <c r="K54" s="166"/>
      <c r="L54" s="166"/>
      <c r="M54" s="176"/>
      <c r="N54" s="176"/>
      <c r="O54" s="176"/>
      <c r="P54" s="87"/>
      <c r="Q54" s="88"/>
      <c r="R54" s="50"/>
    </row>
    <row r="55" spans="1:18" s="51" customFormat="1" ht="9.6" hidden="1" customHeight="1" x14ac:dyDescent="0.2">
      <c r="A55" s="186"/>
      <c r="B55" s="47"/>
      <c r="C55" s="47"/>
      <c r="D55" s="54"/>
      <c r="E55" s="47"/>
      <c r="F55" s="47"/>
      <c r="G55" s="47"/>
      <c r="H55" s="47"/>
      <c r="I55" s="54"/>
      <c r="J55" s="47"/>
      <c r="K55" s="47"/>
      <c r="L55" s="47"/>
      <c r="M55" s="84"/>
      <c r="N55" s="84"/>
      <c r="O55" s="84"/>
      <c r="P55" s="87"/>
      <c r="Q55" s="88"/>
      <c r="R55" s="50"/>
    </row>
    <row r="56" spans="1:18" s="51" customFormat="1" ht="9.6" hidden="1" customHeight="1" x14ac:dyDescent="0.2">
      <c r="A56" s="185"/>
      <c r="B56" s="54"/>
      <c r="C56" s="54"/>
      <c r="D56" s="54"/>
      <c r="E56" s="47"/>
      <c r="F56" s="47"/>
      <c r="H56" s="187"/>
      <c r="I56" s="54"/>
      <c r="J56" s="47"/>
      <c r="K56" s="47"/>
      <c r="L56" s="47"/>
      <c r="M56" s="84"/>
      <c r="N56" s="84"/>
      <c r="O56" s="84"/>
      <c r="P56" s="87"/>
      <c r="Q56" s="88"/>
      <c r="R56" s="50"/>
    </row>
    <row r="57" spans="1:18" s="51" customFormat="1" ht="9.6" hidden="1" customHeight="1" x14ac:dyDescent="0.2">
      <c r="A57" s="185"/>
      <c r="B57" s="47"/>
      <c r="C57" s="47"/>
      <c r="D57" s="54"/>
      <c r="E57" s="47"/>
      <c r="F57" s="47"/>
      <c r="G57" s="47"/>
      <c r="H57" s="47"/>
      <c r="I57" s="54"/>
      <c r="J57" s="47"/>
      <c r="K57" s="69"/>
      <c r="L57" s="47"/>
      <c r="M57" s="84"/>
      <c r="N57" s="84"/>
      <c r="O57" s="84"/>
      <c r="P57" s="87"/>
      <c r="Q57" s="88"/>
      <c r="R57" s="50"/>
    </row>
    <row r="58" spans="1:18" s="51" customFormat="1" ht="9.6" hidden="1" customHeight="1" x14ac:dyDescent="0.2">
      <c r="A58" s="185"/>
      <c r="B58" s="54"/>
      <c r="C58" s="54"/>
      <c r="D58" s="54"/>
      <c r="E58" s="47"/>
      <c r="F58" s="47"/>
      <c r="H58" s="47"/>
      <c r="I58" s="54"/>
      <c r="J58" s="187"/>
      <c r="K58" s="54"/>
      <c r="L58" s="47"/>
      <c r="M58" s="84"/>
      <c r="N58" s="84"/>
      <c r="O58" s="84"/>
      <c r="P58" s="87"/>
      <c r="Q58" s="88"/>
      <c r="R58" s="50"/>
    </row>
    <row r="59" spans="1:18" s="51" customFormat="1" ht="9.6" hidden="1" customHeight="1" x14ac:dyDescent="0.2">
      <c r="A59" s="185"/>
      <c r="B59" s="47"/>
      <c r="C59" s="47"/>
      <c r="D59" s="54"/>
      <c r="E59" s="47"/>
      <c r="F59" s="47"/>
      <c r="G59" s="47"/>
      <c r="H59" s="47"/>
      <c r="I59" s="54"/>
      <c r="J59" s="47"/>
      <c r="K59" s="47"/>
      <c r="L59" s="47"/>
      <c r="M59" s="84"/>
      <c r="N59" s="84"/>
      <c r="O59" s="84"/>
      <c r="P59" s="87"/>
      <c r="Q59" s="88"/>
      <c r="R59" s="188"/>
    </row>
    <row r="60" spans="1:18" s="51" customFormat="1" ht="9.6" hidden="1" customHeight="1" x14ac:dyDescent="0.2">
      <c r="A60" s="185"/>
      <c r="B60" s="54"/>
      <c r="C60" s="54"/>
      <c r="D60" s="54"/>
      <c r="E60" s="47"/>
      <c r="F60" s="47"/>
      <c r="H60" s="187"/>
      <c r="I60" s="54"/>
      <c r="J60" s="47"/>
      <c r="K60" s="47"/>
      <c r="L60" s="47"/>
      <c r="M60" s="84"/>
      <c r="N60" s="84"/>
      <c r="O60" s="84"/>
      <c r="P60" s="87"/>
      <c r="Q60" s="88"/>
      <c r="R60" s="50"/>
    </row>
    <row r="61" spans="1:18" s="51" customFormat="1" ht="9.6" hidden="1" customHeight="1" x14ac:dyDescent="0.2">
      <c r="A61" s="185"/>
      <c r="B61" s="47"/>
      <c r="C61" s="47"/>
      <c r="D61" s="54"/>
      <c r="E61" s="47"/>
      <c r="F61" s="47"/>
      <c r="G61" s="47"/>
      <c r="H61" s="47"/>
      <c r="I61" s="54"/>
      <c r="J61" s="47"/>
      <c r="K61" s="47"/>
      <c r="L61" s="47"/>
      <c r="M61" s="84"/>
      <c r="N61" s="84"/>
      <c r="O61" s="84"/>
      <c r="P61" s="87"/>
      <c r="Q61" s="88"/>
      <c r="R61" s="50"/>
    </row>
    <row r="62" spans="1:18" s="51" customFormat="1" ht="9.6" hidden="1" customHeight="1" x14ac:dyDescent="0.2">
      <c r="A62" s="185"/>
      <c r="B62" s="54"/>
      <c r="C62" s="54"/>
      <c r="D62" s="54"/>
      <c r="E62" s="47"/>
      <c r="F62" s="47"/>
      <c r="H62" s="47"/>
      <c r="I62" s="54"/>
      <c r="J62" s="47"/>
      <c r="K62" s="47"/>
      <c r="L62" s="187"/>
      <c r="M62" s="54"/>
      <c r="N62" s="47"/>
      <c r="O62" s="84"/>
      <c r="P62" s="87"/>
      <c r="Q62" s="88"/>
      <c r="R62" s="50"/>
    </row>
    <row r="63" spans="1:18" s="51" customFormat="1" ht="9.6" hidden="1" customHeight="1" x14ac:dyDescent="0.2">
      <c r="A63" s="185"/>
      <c r="B63" s="47"/>
      <c r="C63" s="47"/>
      <c r="D63" s="54"/>
      <c r="E63" s="47"/>
      <c r="F63" s="47"/>
      <c r="G63" s="47"/>
      <c r="H63" s="47"/>
      <c r="I63" s="54"/>
      <c r="J63" s="47"/>
      <c r="K63" s="47"/>
      <c r="L63" s="47"/>
      <c r="M63" s="84"/>
      <c r="N63" s="47"/>
      <c r="O63" s="84"/>
      <c r="P63" s="87"/>
      <c r="Q63" s="88"/>
      <c r="R63" s="50"/>
    </row>
    <row r="64" spans="1:18" s="51" customFormat="1" ht="9.6" hidden="1" customHeight="1" x14ac:dyDescent="0.2">
      <c r="A64" s="185"/>
      <c r="B64" s="54"/>
      <c r="C64" s="54"/>
      <c r="D64" s="54"/>
      <c r="E64" s="47"/>
      <c r="F64" s="47"/>
      <c r="H64" s="187"/>
      <c r="I64" s="54"/>
      <c r="J64" s="47"/>
      <c r="K64" s="47"/>
      <c r="L64" s="47"/>
      <c r="M64" s="84"/>
      <c r="N64" s="84"/>
      <c r="O64" s="84"/>
      <c r="P64" s="87"/>
      <c r="Q64" s="88"/>
      <c r="R64" s="50"/>
    </row>
    <row r="65" spans="1:18" s="51" customFormat="1" ht="9.6" hidden="1" customHeight="1" x14ac:dyDescent="0.2">
      <c r="A65" s="185"/>
      <c r="B65" s="47"/>
      <c r="C65" s="47"/>
      <c r="D65" s="54"/>
      <c r="E65" s="47"/>
      <c r="F65" s="47"/>
      <c r="G65" s="47"/>
      <c r="H65" s="47"/>
      <c r="I65" s="54"/>
      <c r="J65" s="47"/>
      <c r="K65" s="69"/>
      <c r="L65" s="47"/>
      <c r="M65" s="84"/>
      <c r="N65" s="84"/>
      <c r="O65" s="84"/>
      <c r="P65" s="87"/>
      <c r="Q65" s="88"/>
      <c r="R65" s="50"/>
    </row>
    <row r="66" spans="1:18" s="51" customFormat="1" ht="9.6" hidden="1" customHeight="1" x14ac:dyDescent="0.2">
      <c r="A66" s="185"/>
      <c r="B66" s="54"/>
      <c r="C66" s="54"/>
      <c r="D66" s="54"/>
      <c r="E66" s="47"/>
      <c r="F66" s="47"/>
      <c r="H66" s="47"/>
      <c r="I66" s="54"/>
      <c r="J66" s="187"/>
      <c r="K66" s="54"/>
      <c r="L66" s="47"/>
      <c r="M66" s="84"/>
      <c r="N66" s="84"/>
      <c r="O66" s="84"/>
      <c r="P66" s="87"/>
      <c r="Q66" s="88"/>
      <c r="R66" s="50"/>
    </row>
    <row r="67" spans="1:18" s="51" customFormat="1" ht="9.6" hidden="1" customHeight="1" x14ac:dyDescent="0.2">
      <c r="A67" s="185"/>
      <c r="B67" s="47"/>
      <c r="C67" s="47"/>
      <c r="D67" s="54"/>
      <c r="E67" s="47"/>
      <c r="F67" s="47"/>
      <c r="G67" s="47"/>
      <c r="H67" s="47"/>
      <c r="I67" s="54"/>
      <c r="J67" s="47"/>
      <c r="K67" s="47"/>
      <c r="L67" s="47"/>
      <c r="M67" s="84"/>
      <c r="N67" s="84"/>
      <c r="O67" s="84"/>
      <c r="P67" s="87"/>
      <c r="Q67" s="88"/>
      <c r="R67" s="50"/>
    </row>
    <row r="68" spans="1:18" s="51" customFormat="1" ht="9.6" hidden="1" customHeight="1" x14ac:dyDescent="0.2">
      <c r="A68" s="185"/>
      <c r="B68" s="54"/>
      <c r="C68" s="54"/>
      <c r="D68" s="54"/>
      <c r="E68" s="47"/>
      <c r="F68" s="47"/>
      <c r="H68" s="187"/>
      <c r="I68" s="54"/>
      <c r="J68" s="47"/>
      <c r="K68" s="47"/>
      <c r="L68" s="47"/>
      <c r="M68" s="84"/>
      <c r="N68" s="84"/>
      <c r="O68" s="84"/>
      <c r="P68" s="87"/>
      <c r="Q68" s="88"/>
      <c r="R68" s="50"/>
    </row>
    <row r="69" spans="1:18" s="51" customFormat="1" ht="9.6" customHeight="1" x14ac:dyDescent="0.2">
      <c r="A69" s="186"/>
      <c r="B69" s="47"/>
      <c r="C69" s="47"/>
      <c r="D69" s="54"/>
      <c r="E69" s="47"/>
      <c r="F69" s="47"/>
      <c r="G69" s="47"/>
      <c r="H69" s="47"/>
      <c r="I69" s="54"/>
      <c r="J69" s="47"/>
      <c r="K69" s="47"/>
      <c r="L69" s="47"/>
      <c r="M69" s="47"/>
      <c r="N69" s="167"/>
      <c r="O69" s="167"/>
      <c r="P69" s="87"/>
      <c r="Q69" s="88"/>
      <c r="R69" s="50"/>
    </row>
    <row r="70" spans="1:18" s="93" customFormat="1" ht="6.75" customHeight="1" x14ac:dyDescent="0.2">
      <c r="A70" s="189"/>
      <c r="B70" s="189"/>
      <c r="C70" s="189"/>
      <c r="D70" s="189"/>
      <c r="E70" s="190"/>
      <c r="F70" s="190"/>
      <c r="G70" s="190"/>
      <c r="H70" s="190"/>
      <c r="I70" s="191"/>
      <c r="J70" s="90"/>
      <c r="K70" s="91"/>
      <c r="L70" s="90"/>
      <c r="M70" s="91"/>
      <c r="N70" s="90"/>
      <c r="O70" s="91"/>
      <c r="P70" s="90"/>
      <c r="Q70" s="91"/>
      <c r="R70" s="92"/>
    </row>
    <row r="71" spans="1:18" s="105" customFormat="1" ht="10.5" customHeight="1" x14ac:dyDescent="0.2">
      <c r="A71" s="94" t="s">
        <v>15</v>
      </c>
      <c r="B71" s="95"/>
      <c r="C71" s="96"/>
      <c r="D71" s="97" t="s">
        <v>16</v>
      </c>
      <c r="E71" s="98" t="s">
        <v>39</v>
      </c>
      <c r="F71" s="97"/>
      <c r="G71" s="192"/>
      <c r="H71" s="193"/>
      <c r="I71" s="97" t="s">
        <v>16</v>
      </c>
      <c r="J71" s="98" t="s">
        <v>40</v>
      </c>
      <c r="K71" s="100"/>
      <c r="L71" s="98" t="s">
        <v>19</v>
      </c>
      <c r="M71" s="101"/>
      <c r="N71" s="102" t="s">
        <v>20</v>
      </c>
      <c r="O71" s="102"/>
      <c r="P71" s="103"/>
      <c r="Q71" s="104"/>
    </row>
    <row r="72" spans="1:18" s="105" customFormat="1" ht="9" customHeight="1" x14ac:dyDescent="0.2">
      <c r="A72" s="106" t="s">
        <v>21</v>
      </c>
      <c r="B72" s="107"/>
      <c r="C72" s="108"/>
      <c r="D72" s="109">
        <v>1</v>
      </c>
      <c r="E72" s="110" t="str">
        <f>IF(D72&gt;$Q$79,,UPPER(VLOOKUP(D72,'[4]Girls Si Main Draw Prep'!$A$7:$R$134,2)))</f>
        <v>KING</v>
      </c>
      <c r="F72" s="194"/>
      <c r="G72" s="110"/>
      <c r="H72" s="195"/>
      <c r="I72" s="196" t="s">
        <v>22</v>
      </c>
      <c r="J72" s="107"/>
      <c r="K72" s="114"/>
      <c r="L72" s="107"/>
      <c r="M72" s="115"/>
      <c r="N72" s="116" t="s">
        <v>41</v>
      </c>
      <c r="O72" s="117"/>
      <c r="P72" s="117"/>
      <c r="Q72" s="118"/>
    </row>
    <row r="73" spans="1:18" s="105" customFormat="1" ht="9" customHeight="1" x14ac:dyDescent="0.2">
      <c r="A73" s="106" t="s">
        <v>24</v>
      </c>
      <c r="B73" s="107"/>
      <c r="C73" s="108"/>
      <c r="D73" s="109">
        <v>2</v>
      </c>
      <c r="E73" s="110" t="str">
        <f>IF(D73&gt;$Q$79,,UPPER(VLOOKUP(D73,'[4]Girls Si Main Draw Prep'!$A$7:$R$134,2)))</f>
        <v>STEELE</v>
      </c>
      <c r="F73" s="194"/>
      <c r="G73" s="110"/>
      <c r="H73" s="195"/>
      <c r="I73" s="196" t="s">
        <v>26</v>
      </c>
      <c r="J73" s="107"/>
      <c r="K73" s="114"/>
      <c r="L73" s="107"/>
      <c r="M73" s="115"/>
      <c r="N73" s="197"/>
      <c r="O73" s="120"/>
      <c r="P73" s="119"/>
      <c r="Q73" s="121"/>
    </row>
    <row r="74" spans="1:18" s="105" customFormat="1" ht="9" customHeight="1" x14ac:dyDescent="0.2">
      <c r="A74" s="122" t="s">
        <v>25</v>
      </c>
      <c r="B74" s="119"/>
      <c r="C74" s="123"/>
      <c r="D74" s="109">
        <v>3</v>
      </c>
      <c r="E74" s="110" t="str">
        <f>IF(D74&gt;$Q$79,,UPPER(VLOOKUP(D74,'[4]Girls Si Main Draw Prep'!$A$7:$R$134,2)))</f>
        <v>WHITTER</v>
      </c>
      <c r="F74" s="194"/>
      <c r="G74" s="110"/>
      <c r="H74" s="195"/>
      <c r="I74" s="196" t="s">
        <v>29</v>
      </c>
      <c r="J74" s="107"/>
      <c r="K74" s="114"/>
      <c r="L74" s="107"/>
      <c r="M74" s="115"/>
      <c r="N74" s="116" t="s">
        <v>27</v>
      </c>
      <c r="O74" s="117"/>
      <c r="P74" s="117"/>
      <c r="Q74" s="118"/>
    </row>
    <row r="75" spans="1:18" s="105" customFormat="1" ht="9" customHeight="1" x14ac:dyDescent="0.2">
      <c r="A75" s="124"/>
      <c r="B75" s="125"/>
      <c r="C75" s="126"/>
      <c r="D75" s="109">
        <v>4</v>
      </c>
      <c r="E75" s="110" t="str">
        <f>IF(D75&gt;$Q$79,,UPPER(VLOOKUP(D75,'[4]Girls Si Main Draw Prep'!$A$7:$R$134,2)))</f>
        <v>LANSER</v>
      </c>
      <c r="F75" s="194"/>
      <c r="G75" s="110"/>
      <c r="H75" s="195"/>
      <c r="I75" s="196" t="s">
        <v>32</v>
      </c>
      <c r="J75" s="107"/>
      <c r="K75" s="114"/>
      <c r="L75" s="107"/>
      <c r="M75" s="115"/>
      <c r="N75" s="107"/>
      <c r="O75" s="114"/>
      <c r="P75" s="107"/>
      <c r="Q75" s="115"/>
    </row>
    <row r="76" spans="1:18" s="105" customFormat="1" ht="9" customHeight="1" x14ac:dyDescent="0.2">
      <c r="A76" s="127" t="s">
        <v>28</v>
      </c>
      <c r="B76" s="128"/>
      <c r="C76" s="129"/>
      <c r="D76" s="109"/>
      <c r="E76" s="110"/>
      <c r="F76" s="194"/>
      <c r="G76" s="110"/>
      <c r="H76" s="195"/>
      <c r="I76" s="196" t="s">
        <v>42</v>
      </c>
      <c r="J76" s="107"/>
      <c r="K76" s="114"/>
      <c r="L76" s="107"/>
      <c r="M76" s="115"/>
      <c r="N76" s="119"/>
      <c r="O76" s="120"/>
      <c r="P76" s="119"/>
      <c r="Q76" s="121"/>
    </row>
    <row r="77" spans="1:18" s="105" customFormat="1" ht="9" customHeight="1" x14ac:dyDescent="0.2">
      <c r="A77" s="106" t="s">
        <v>21</v>
      </c>
      <c r="B77" s="107"/>
      <c r="C77" s="108"/>
      <c r="D77" s="109"/>
      <c r="E77" s="110"/>
      <c r="F77" s="194"/>
      <c r="G77" s="110"/>
      <c r="H77" s="195"/>
      <c r="I77" s="196" t="s">
        <v>43</v>
      </c>
      <c r="J77" s="107"/>
      <c r="K77" s="114"/>
      <c r="L77" s="107"/>
      <c r="M77" s="115"/>
      <c r="N77" s="116" t="s">
        <v>30</v>
      </c>
      <c r="O77" s="117"/>
      <c r="P77" s="117"/>
      <c r="Q77" s="118"/>
    </row>
    <row r="78" spans="1:18" s="105" customFormat="1" ht="9" customHeight="1" x14ac:dyDescent="0.2">
      <c r="A78" s="106" t="s">
        <v>31</v>
      </c>
      <c r="B78" s="107"/>
      <c r="C78" s="130"/>
      <c r="D78" s="109"/>
      <c r="E78" s="110"/>
      <c r="F78" s="194"/>
      <c r="G78" s="110"/>
      <c r="H78" s="195"/>
      <c r="I78" s="196" t="s">
        <v>44</v>
      </c>
      <c r="J78" s="107"/>
      <c r="K78" s="114"/>
      <c r="L78" s="107"/>
      <c r="M78" s="115"/>
      <c r="N78" s="107"/>
      <c r="O78" s="114"/>
      <c r="P78" s="107"/>
      <c r="Q78" s="115"/>
    </row>
    <row r="79" spans="1:18" s="105" customFormat="1" ht="9" customHeight="1" x14ac:dyDescent="0.2">
      <c r="A79" s="122" t="s">
        <v>33</v>
      </c>
      <c r="B79" s="119"/>
      <c r="C79" s="131"/>
      <c r="D79" s="132"/>
      <c r="E79" s="133"/>
      <c r="F79" s="198"/>
      <c r="G79" s="133"/>
      <c r="H79" s="199"/>
      <c r="I79" s="200" t="s">
        <v>45</v>
      </c>
      <c r="J79" s="119"/>
      <c r="K79" s="120"/>
      <c r="L79" s="119"/>
      <c r="M79" s="121"/>
      <c r="N79" s="119" t="str">
        <f>Q4</f>
        <v>Lamech Kevin Clarke</v>
      </c>
      <c r="O79" s="120"/>
      <c r="P79" s="119"/>
      <c r="Q79" s="201">
        <f>MIN(4,'[4]Girls Si Main Draw Prep'!R5)</f>
        <v>4</v>
      </c>
    </row>
  </sheetData>
  <mergeCells count="1">
    <mergeCell ref="E2:N2"/>
  </mergeCells>
  <conditionalFormatting sqref="F67:H67 F51:H51 F53:H53 F39:H39 F41:H41 F43:H43 F45:H45 F47:H47 G23 G25 G27 G29 G31 G33 G35 G37 F49:H49 F69:H69 F55:H55 F57:H57 F59:H59 F61:H61 F63:H63 F65:H65 G7 G9 G11 G13 G15 G17 G19 G21">
    <cfRule type="expression" dxfId="195" priority="14" stopIfTrue="1">
      <formula>AND($D7&lt;9,$C7&gt;0)</formula>
    </cfRule>
  </conditionalFormatting>
  <conditionalFormatting sqref="H40 H60 J50 H24 H48 H32 J58 H68 H36 H56 J66 H64 J10 L46 H28 L14 J18 J26 J34 L30 L62 H44 J42 H52 H8 H16 H20 H12 N22">
    <cfRule type="expression" dxfId="194" priority="11" stopIfTrue="1">
      <formula>AND($N$1="CU",H8="Umpire")</formula>
    </cfRule>
    <cfRule type="expression" dxfId="193" priority="12" stopIfTrue="1">
      <formula>AND($N$1="CU",H8&lt;&gt;"Umpire",I8&lt;&gt;"")</formula>
    </cfRule>
    <cfRule type="expression" dxfId="192" priority="13" stopIfTrue="1">
      <formula>AND($N$1="CU",H8&lt;&gt;"Umpire")</formula>
    </cfRule>
  </conditionalFormatting>
  <conditionalFormatting sqref="D53 D47 D45 D43 D41 D39 D69 D67 D49 D65 D63 D61 D59 D57 D55 D51">
    <cfRule type="expression" dxfId="191" priority="10" stopIfTrue="1">
      <formula>AND($D39&lt;9,$C39&gt;0)</formula>
    </cfRule>
  </conditionalFormatting>
  <conditionalFormatting sqref="E55 E57 E59 E61 E63 E65 E67 E69 E39 E41 E43 E45 E47 E49 E51 E53">
    <cfRule type="cellIs" dxfId="190" priority="8" stopIfTrue="1" operator="equal">
      <formula>"Bye"</formula>
    </cfRule>
    <cfRule type="expression" dxfId="189" priority="9" stopIfTrue="1">
      <formula>AND($D39&lt;9,$C39&gt;0)</formula>
    </cfRule>
  </conditionalFormatting>
  <conditionalFormatting sqref="L10 L18 L26 L34 N30 N62 L58 L66 N14 N46 L42 L50 P22 J8 J12 J16 J20 J24 J28 J32 J36 J56 J60 J64 J68 J40 J44 J48 J52">
    <cfRule type="expression" dxfId="188" priority="6" stopIfTrue="1">
      <formula>I8="as"</formula>
    </cfRule>
    <cfRule type="expression" dxfId="187" priority="7" stopIfTrue="1">
      <formula>I8="bs"</formula>
    </cfRule>
  </conditionalFormatting>
  <conditionalFormatting sqref="B7 B9 B11 B13 B15 B17 B19 B21 B23 B25 B27 B29 B31 B33 B35 B37 B55 B57 B59 B61 B63 B65 B67 B69 B39 B41 B43 B45 B47 B49 B51 B53">
    <cfRule type="cellIs" dxfId="186" priority="4" stopIfTrue="1" operator="equal">
      <formula>"QA"</formula>
    </cfRule>
    <cfRule type="cellIs" dxfId="185" priority="5" stopIfTrue="1" operator="equal">
      <formula>"DA"</formula>
    </cfRule>
  </conditionalFormatting>
  <conditionalFormatting sqref="I8 I12 I16 I20 I24 I28 I32 I36 M30 M14 K10 K34 Q79 K18 K26 O22">
    <cfRule type="expression" dxfId="184" priority="3" stopIfTrue="1">
      <formula>$N$1="CU"</formula>
    </cfRule>
  </conditionalFormatting>
  <conditionalFormatting sqref="E35 E37 E25 E33 E31 E29 E27 E23 E19 E21 E9 E17 E15 E13 E11 E7">
    <cfRule type="cellIs" dxfId="183" priority="2" stopIfTrue="1" operator="equal">
      <formula>"Bye"</formula>
    </cfRule>
  </conditionalFormatting>
  <conditionalFormatting sqref="D7 D9 D11 D13 D15 D17 D19 D21 D23 D25 D27 D29 D31 D33 D35 D37">
    <cfRule type="expression" dxfId="182" priority="1" stopIfTrue="1">
      <formula>$D7&lt;5</formula>
    </cfRule>
  </conditionalFormatting>
  <dataValidations count="1">
    <dataValidation type="list" allowBlank="1" showInputMessage="1" sqref="H40 H56 H44 H36 H52 H60 H48 H24 H68 H28 H64 H32 H20 H8 H12 H16 J66 J58 L30 L62 J34 J26 J18 J10 L14 J50 J42 L46 N22">
      <formula1>$T$7:$T$16</formula1>
    </dataValidation>
  </dataValidations>
  <printOptions horizontalCentered="1"/>
  <pageMargins left="0.35" right="0.35" top="0.39" bottom="0.39" header="0" footer="0"/>
  <pageSetup paperSize="9" scale="95" orientation="landscape"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Button 1">
              <controlPr defaultSize="0" print="0" autoFill="0" autoPict="0" macro="[0]!Jun_Show_CU">
                <anchor moveWithCells="1" sizeWithCells="1">
                  <from>
                    <xdr:col>11</xdr:col>
                    <xdr:colOff>514350</xdr:colOff>
                    <xdr:row>0</xdr:row>
                    <xdr:rowOff>9525</xdr:rowOff>
                  </from>
                  <to>
                    <xdr:col>13</xdr:col>
                    <xdr:colOff>361950</xdr:colOff>
                    <xdr:row>0</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23</vt:i4>
      </vt:variant>
    </vt:vector>
  </HeadingPairs>
  <TitlesOfParts>
    <vt:vector size="45" baseType="lpstr">
      <vt:lpstr>Boys 10 Si Main </vt:lpstr>
      <vt:lpstr>Boys 12 Si Main </vt:lpstr>
      <vt:lpstr>Boys 14 Si Main </vt:lpstr>
      <vt:lpstr>Boys 16 Si Main </vt:lpstr>
      <vt:lpstr>Boys 18 Si Main </vt:lpstr>
      <vt:lpstr>Girls'10 RR G1 </vt:lpstr>
      <vt:lpstr>Girls 12 Si Main </vt:lpstr>
      <vt:lpstr>Girls 14 Si Main </vt:lpstr>
      <vt:lpstr>Girls 16 Si Main </vt:lpstr>
      <vt:lpstr>Girls 18 Si Main </vt:lpstr>
      <vt:lpstr> 10 Do Main </vt:lpstr>
      <vt:lpstr>Boys 12 Do Main </vt:lpstr>
      <vt:lpstr>Boys 14 Do Main </vt:lpstr>
      <vt:lpstr>Boys 18 Do Main </vt:lpstr>
      <vt:lpstr>Girls 12 Do Main </vt:lpstr>
      <vt:lpstr>Girls 14 Do Main </vt:lpstr>
      <vt:lpstr>Girls 18 Do Main </vt:lpstr>
      <vt:lpstr>Jun Mix Do Main 24&amp;32</vt:lpstr>
      <vt:lpstr>Sen Mix Do Main 16</vt:lpstr>
      <vt:lpstr>Boys 12 Si Consol 8</vt:lpstr>
      <vt:lpstr>Girls 12 Si Consol 8</vt:lpstr>
      <vt:lpstr>Honor Roll</vt:lpstr>
      <vt:lpstr>' 10 Do Main '!Print_Area</vt:lpstr>
      <vt:lpstr>'Boys 10 Si Main '!Print_Area</vt:lpstr>
      <vt:lpstr>'Boys 12 Do Main '!Print_Area</vt:lpstr>
      <vt:lpstr>'Boys 12 Si Consol 8'!Print_Area</vt:lpstr>
      <vt:lpstr>'Boys 12 Si Main '!Print_Area</vt:lpstr>
      <vt:lpstr>'Boys 14 Do Main '!Print_Area</vt:lpstr>
      <vt:lpstr>'Boys 14 Si Main '!Print_Area</vt:lpstr>
      <vt:lpstr>'Boys 16 Si Main '!Print_Area</vt:lpstr>
      <vt:lpstr>'Boys 18 Do Main '!Print_Area</vt:lpstr>
      <vt:lpstr>'Boys 18 Si Main '!Print_Area</vt:lpstr>
      <vt:lpstr>'Girls 12 Do Main '!Print_Area</vt:lpstr>
      <vt:lpstr>'Girls 12 Si Consol 8'!Print_Area</vt:lpstr>
      <vt:lpstr>'Girls 12 Si Main '!Print_Area</vt:lpstr>
      <vt:lpstr>'Girls 14 Do Main '!Print_Area</vt:lpstr>
      <vt:lpstr>'Girls 14 Si Main '!Print_Area</vt:lpstr>
      <vt:lpstr>'Girls 16 Si Main '!Print_Area</vt:lpstr>
      <vt:lpstr>'Girls 18 Do Main '!Print_Area</vt:lpstr>
      <vt:lpstr>'Girls 18 Si Main '!Print_Area</vt:lpstr>
      <vt:lpstr>'Girls''10 RR G1 '!Print_Area</vt:lpstr>
      <vt:lpstr>'Honor Roll'!Print_Area</vt:lpstr>
      <vt:lpstr>'Sen Mix Do Main 16'!Print_Area</vt:lpstr>
      <vt:lpstr>'Girls''10 RR G1 '!Print_Titles</vt:lpstr>
      <vt:lpstr>'Jun Mix Do Main 24&amp;32'!Print_Titles</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Jermille Danclar</cp:lastModifiedBy>
  <cp:lastPrinted>2016-05-30T20:59:18Z</cp:lastPrinted>
  <dcterms:created xsi:type="dcterms:W3CDTF">2016-05-28T02:03:37Z</dcterms:created>
  <dcterms:modified xsi:type="dcterms:W3CDTF">2016-11-29T10:48:16Z</dcterms:modified>
</cp:coreProperties>
</file>